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manji\Desktop\"/>
    </mc:Choice>
  </mc:AlternateContent>
  <xr:revisionPtr revIDLastSave="0" documentId="8_{41AF2755-1AFF-4A3D-8149-8042ED1C7E57}" xr6:coauthVersionLast="47" xr6:coauthVersionMax="47" xr10:uidLastSave="{00000000-0000-0000-0000-000000000000}"/>
  <bookViews>
    <workbookView xWindow="-108" yWindow="-108" windowWidth="23256" windowHeight="12456" activeTab="9" xr2:uid="{00000000-000D-0000-FFFF-FFFF00000000}"/>
  </bookViews>
  <sheets>
    <sheet name="Start Up Costs " sheetId="10" r:id="rId1"/>
    <sheet name="Income Statement Year 1 " sheetId="1" r:id="rId2"/>
    <sheet name="Cash Flow Year 1 " sheetId="4" r:id="rId3"/>
    <sheet name="Balance Sheet Year 1 " sheetId="7" r:id="rId4"/>
    <sheet name="Income Statement Year 2 " sheetId="2" r:id="rId5"/>
    <sheet name="Cash Flow Year 2" sheetId="5" r:id="rId6"/>
    <sheet name="Balance Sheet Year 2 " sheetId="8" r:id="rId7"/>
    <sheet name="Income Statement Year 3" sheetId="3" r:id="rId8"/>
    <sheet name="Cash Flow Year 3" sheetId="6" r:id="rId9"/>
    <sheet name="Balance Sheet Year 3"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9" l="1"/>
  <c r="B14" i="9"/>
  <c r="B9" i="9"/>
  <c r="B22" i="8"/>
  <c r="B15" i="8"/>
  <c r="B14" i="8"/>
  <c r="B9" i="8"/>
  <c r="B31" i="7"/>
  <c r="B29" i="7"/>
  <c r="B18" i="7"/>
  <c r="B16" i="7"/>
  <c r="B7" i="7"/>
  <c r="N20" i="6"/>
  <c r="M20" i="6"/>
  <c r="L20" i="6"/>
  <c r="K20" i="6"/>
  <c r="J20" i="6"/>
  <c r="I20" i="6"/>
  <c r="H20" i="6"/>
  <c r="G20" i="6"/>
  <c r="F20" i="6"/>
  <c r="E20" i="6"/>
  <c r="D20" i="6"/>
  <c r="C20" i="6"/>
  <c r="B20" i="6"/>
  <c r="M8" i="6"/>
  <c r="L8" i="6"/>
  <c r="K8" i="6"/>
  <c r="J8" i="6"/>
  <c r="I8" i="6"/>
  <c r="H8" i="6"/>
  <c r="G8" i="6"/>
  <c r="F8" i="6"/>
  <c r="E8" i="6"/>
  <c r="D8" i="6"/>
  <c r="C8" i="6"/>
  <c r="B8" i="6"/>
  <c r="K32" i="5" l="1"/>
  <c r="J32" i="5"/>
  <c r="I32" i="5"/>
  <c r="H32" i="5"/>
  <c r="G32" i="5"/>
  <c r="F32" i="5"/>
  <c r="K27" i="5"/>
  <c r="J27" i="5"/>
  <c r="K25" i="5"/>
  <c r="J25" i="5"/>
  <c r="I25" i="5"/>
  <c r="I27" i="5" s="1"/>
  <c r="H25" i="5"/>
  <c r="H27" i="5" s="1"/>
  <c r="G25" i="5"/>
  <c r="G27" i="5" s="1"/>
  <c r="F25" i="5"/>
  <c r="F27" i="5" s="1"/>
  <c r="K8" i="5"/>
  <c r="K10" i="5" s="1"/>
  <c r="J8" i="5"/>
  <c r="J10" i="5" s="1"/>
  <c r="I8" i="5"/>
  <c r="I10" i="5" s="1"/>
  <c r="H8" i="5"/>
  <c r="H10" i="5" s="1"/>
  <c r="G8" i="5"/>
  <c r="G10" i="5" s="1"/>
  <c r="F8" i="5"/>
  <c r="F10" i="5" s="1"/>
  <c r="K23" i="3"/>
  <c r="C23" i="3"/>
  <c r="K22" i="3"/>
  <c r="K24" i="3" s="1"/>
  <c r="I22" i="3"/>
  <c r="I23" i="3" s="1"/>
  <c r="H22" i="3"/>
  <c r="H23" i="3" s="1"/>
  <c r="C22" i="3"/>
  <c r="C24" i="3" s="1"/>
  <c r="N20" i="3"/>
  <c r="M20" i="3"/>
  <c r="L20" i="3"/>
  <c r="K20" i="3"/>
  <c r="J20" i="3"/>
  <c r="I20" i="3"/>
  <c r="H20" i="3"/>
  <c r="G20" i="3"/>
  <c r="F20" i="3"/>
  <c r="E20" i="3"/>
  <c r="D20" i="3"/>
  <c r="C20" i="3"/>
  <c r="B20" i="3"/>
  <c r="N16" i="3"/>
  <c r="N15" i="3"/>
  <c r="N14" i="3"/>
  <c r="N13" i="3"/>
  <c r="K10" i="3"/>
  <c r="I10" i="3"/>
  <c r="H10" i="3"/>
  <c r="G10" i="3"/>
  <c r="G22" i="3" s="1"/>
  <c r="F10" i="3"/>
  <c r="F22" i="3" s="1"/>
  <c r="C10" i="3"/>
  <c r="N8" i="3"/>
  <c r="M7" i="3"/>
  <c r="M10" i="3" s="1"/>
  <c r="M22" i="3" s="1"/>
  <c r="L7" i="3"/>
  <c r="L10" i="3" s="1"/>
  <c r="L22" i="3" s="1"/>
  <c r="K7" i="3"/>
  <c r="J7" i="3"/>
  <c r="J10" i="3" s="1"/>
  <c r="J22" i="3" s="1"/>
  <c r="I7" i="3"/>
  <c r="H7" i="3"/>
  <c r="G7" i="3"/>
  <c r="F7" i="3"/>
  <c r="E7" i="3"/>
  <c r="E10" i="3" s="1"/>
  <c r="E22" i="3" s="1"/>
  <c r="D7" i="3"/>
  <c r="D10" i="3" s="1"/>
  <c r="D22" i="3" s="1"/>
  <c r="C7" i="3"/>
  <c r="B7" i="3"/>
  <c r="B10" i="3" s="1"/>
  <c r="B22" i="3" s="1"/>
  <c r="N5" i="3"/>
  <c r="N4" i="3"/>
  <c r="F20" i="2"/>
  <c r="K20" i="2"/>
  <c r="J20" i="2"/>
  <c r="I20" i="2"/>
  <c r="H20" i="2"/>
  <c r="G20" i="2"/>
  <c r="N20" i="2" s="1"/>
  <c r="N16" i="2"/>
  <c r="N15" i="2"/>
  <c r="N8" i="2"/>
  <c r="K7" i="2"/>
  <c r="K10" i="2" s="1"/>
  <c r="K22" i="2" s="1"/>
  <c r="J7" i="2"/>
  <c r="J10" i="2" s="1"/>
  <c r="J22" i="2" s="1"/>
  <c r="I7" i="2"/>
  <c r="I10" i="2" s="1"/>
  <c r="I22" i="2" s="1"/>
  <c r="H7" i="2"/>
  <c r="H10" i="2" s="1"/>
  <c r="H22" i="2" s="1"/>
  <c r="G7" i="2"/>
  <c r="G10" i="2" s="1"/>
  <c r="G22" i="2" s="1"/>
  <c r="F7" i="2"/>
  <c r="F10" i="2" s="1"/>
  <c r="F22" i="2" s="1"/>
  <c r="N5" i="2"/>
  <c r="N4" i="2"/>
  <c r="N7" i="2" s="1"/>
  <c r="N10" i="2" s="1"/>
  <c r="N22" i="2" s="1"/>
  <c r="F22" i="1"/>
  <c r="F23" i="1" s="1"/>
  <c r="K20" i="1"/>
  <c r="J20" i="1"/>
  <c r="I20" i="1"/>
  <c r="H20" i="1"/>
  <c r="G20" i="1"/>
  <c r="F20" i="1"/>
  <c r="N20" i="1" s="1"/>
  <c r="N16" i="1"/>
  <c r="N15" i="1"/>
  <c r="G10" i="1"/>
  <c r="G22" i="1" s="1"/>
  <c r="F10" i="1"/>
  <c r="N8" i="1"/>
  <c r="K7" i="1"/>
  <c r="K10" i="1" s="1"/>
  <c r="K22" i="1" s="1"/>
  <c r="N4" i="1"/>
  <c r="N3" i="1"/>
  <c r="N7" i="1"/>
  <c r="N10" i="1" s="1"/>
  <c r="N22" i="1" s="1"/>
  <c r="J7" i="1"/>
  <c r="J10" i="1" s="1"/>
  <c r="J22" i="1" s="1"/>
  <c r="I7" i="1"/>
  <c r="I10" i="1" s="1"/>
  <c r="I22" i="1" s="1"/>
  <c r="H7" i="1"/>
  <c r="H10" i="1" s="1"/>
  <c r="H22" i="1" s="1"/>
  <c r="G7" i="1"/>
  <c r="F7" i="1"/>
  <c r="B17" i="10"/>
  <c r="F9" i="4"/>
  <c r="F28" i="4" s="1"/>
  <c r="G9" i="4"/>
  <c r="G28" i="4" s="1"/>
  <c r="H9" i="4"/>
  <c r="H28" i="4" s="1"/>
  <c r="I9" i="4"/>
  <c r="I28" i="4" s="1"/>
  <c r="J9" i="4"/>
  <c r="J28" i="4" s="1"/>
  <c r="K9" i="4"/>
  <c r="K28" i="4" s="1"/>
  <c r="F23" i="4"/>
  <c r="G23" i="4"/>
  <c r="H23" i="4"/>
  <c r="I23" i="4"/>
  <c r="J23" i="4"/>
  <c r="J26" i="4" s="1"/>
  <c r="J29" i="4" s="1"/>
  <c r="K23" i="4"/>
  <c r="F16" i="4"/>
  <c r="G16" i="4"/>
  <c r="H16" i="4"/>
  <c r="I16" i="4"/>
  <c r="J16" i="4"/>
  <c r="K16" i="4"/>
  <c r="N23" i="2" l="1"/>
  <c r="N24" i="2"/>
  <c r="F23" i="3"/>
  <c r="F24" i="3" s="1"/>
  <c r="G23" i="3"/>
  <c r="G24" i="3"/>
  <c r="K23" i="1"/>
  <c r="K24" i="1" s="1"/>
  <c r="J23" i="3"/>
  <c r="J24" i="3"/>
  <c r="H23" i="1"/>
  <c r="H24" i="1"/>
  <c r="I23" i="1"/>
  <c r="I24" i="1"/>
  <c r="J23" i="2"/>
  <c r="J24" i="2"/>
  <c r="M23" i="3"/>
  <c r="M24" i="3" s="1"/>
  <c r="N23" i="1"/>
  <c r="N24" i="1"/>
  <c r="F23" i="2"/>
  <c r="F24" i="2"/>
  <c r="G23" i="2"/>
  <c r="G24" i="2"/>
  <c r="B23" i="3"/>
  <c r="B24" i="3" s="1"/>
  <c r="H23" i="2"/>
  <c r="H24" i="2" s="1"/>
  <c r="I23" i="2"/>
  <c r="I24" i="2" s="1"/>
  <c r="D23" i="3"/>
  <c r="D24" i="3" s="1"/>
  <c r="L23" i="3"/>
  <c r="L24" i="3" s="1"/>
  <c r="G23" i="1"/>
  <c r="G24" i="1" s="1"/>
  <c r="E23" i="3"/>
  <c r="E24" i="3" s="1"/>
  <c r="J23" i="1"/>
  <c r="J24" i="1" s="1"/>
  <c r="K23" i="2"/>
  <c r="K24" i="2"/>
  <c r="N7" i="3"/>
  <c r="N10" i="3" s="1"/>
  <c r="N22" i="3" s="1"/>
  <c r="N23" i="3" s="1"/>
  <c r="H24" i="3"/>
  <c r="I24" i="3"/>
  <c r="F24" i="1"/>
  <c r="K26" i="4"/>
  <c r="K29" i="4" s="1"/>
  <c r="K31" i="4" s="1"/>
  <c r="I26" i="4"/>
  <c r="I29" i="4" s="1"/>
  <c r="I31" i="4" s="1"/>
  <c r="H26" i="4"/>
  <c r="H29" i="4" s="1"/>
  <c r="H31" i="4" s="1"/>
  <c r="G26" i="4"/>
  <c r="G29" i="4" s="1"/>
  <c r="F26" i="4"/>
  <c r="F29" i="4" s="1"/>
  <c r="F31" i="4" s="1"/>
  <c r="J31" i="4"/>
  <c r="G31" i="4"/>
  <c r="F11" i="4" l="1"/>
  <c r="G11" i="4" l="1"/>
  <c r="H11" i="4" l="1"/>
  <c r="I11" i="4" l="1"/>
  <c r="J11" i="4" l="1"/>
  <c r="K11" i="4" l="1"/>
  <c r="N24" i="3"/>
  <c r="N24" i="3"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<sst xmlns="http://schemas.openxmlformats.org/spreadsheetml/2006/main" count="305" uniqueCount="189">
  <si>
    <t xml:space="preserve">Income Statement Year 1 </t>
  </si>
  <si>
    <t>Income Statement Year 2</t>
  </si>
  <si>
    <t>Income Statement Year 3</t>
  </si>
  <si>
    <t>Cash Flow Year 2</t>
  </si>
  <si>
    <t>Cash Flow Year 3</t>
  </si>
  <si>
    <t xml:space="preserve">Balance Sheet Year 1 </t>
  </si>
  <si>
    <t>Balance Sheet Year 2</t>
  </si>
  <si>
    <t>Balance Sheet Year 3</t>
  </si>
  <si>
    <t xml:space="preserve">Revenue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</si>
  <si>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</si>
  <si>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</si>
  <si>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</si>
  <si>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</si>
  <si>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</si>
  <si>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</si>
  <si>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</si>
  <si>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</si>
  <si>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</si>
  <si>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</si>
  <si>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</si>
  <si>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</si>
  <si>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</si>
  <si>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</si>
  <si>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</si>
  <si>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</si>
  <si>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</si>
  <si>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</si>
  <si>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</si>
  <si>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</si>
  <si>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</si>
  <si>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</si>
  <si>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List the start up costs of the business. Examples are provided here but there may be others. </t>
  </si>
  <si>
    <t xml:space="preserve">Total Start Up Costs </t>
  </si>
  <si>
    <t>Wages</t>
  </si>
  <si>
    <t>Legal Fees</t>
  </si>
  <si>
    <t xml:space="preserve">Advertising </t>
  </si>
  <si>
    <t>Supplies</t>
  </si>
  <si>
    <t xml:space="preserve">Interest Expense </t>
  </si>
  <si>
    <t xml:space="preserve">Add expenses as you go below by inserting rows </t>
  </si>
  <si>
    <t xml:space="preserve">Total Expenses </t>
  </si>
  <si>
    <t>Net Profit After Tax</t>
  </si>
  <si>
    <r>
      <t>2. Gross Profit:</t>
    </r>
    <r>
      <rPr>
        <sz val="12"/>
        <color rgb="FF000000"/>
        <rFont val="Times New Roman"/>
        <family val="1"/>
      </rPr>
      <t> </t>
    </r>
    <r>
      <rPr>
        <sz val="10"/>
        <color rgb="FF000000"/>
        <rFont val="Courier New"/>
        <family val="1"/>
      </rPr>
      <t>=B6-B8</t>
    </r>
    <r>
      <rPr>
        <sz val="12"/>
        <color rgb="FF000000"/>
        <rFont val="Times New Roman"/>
        <family val="1"/>
      </rPr>
      <t> </t>
    </r>
    <r>
      <rPr>
        <i/>
        <sz val="12"/>
        <color rgb="FF000000"/>
        <rFont val="Times New Roman"/>
        <family val="1"/>
      </rPr>
      <t>(Revenue - Cost of Goods Sold)</t>
    </r>
  </si>
  <si>
    <t>Income Statement (Profit &amp; Loss Statement)</t>
  </si>
  <si>
    <r>
      <rPr>
        <sz val="12"/>
        <color rgb="FF000000"/>
        <rFont val="Times New Roman"/>
        <family val="1"/>
      </rPr>
      <t> </t>
    </r>
    <r>
      <rPr>
        <b/>
        <sz val="12"/>
        <color rgb="FF000000"/>
        <rFont val="Times New Roman"/>
        <family val="1"/>
      </rPr>
      <t>Required Formula Usage:</t>
    </r>
  </si>
  <si>
    <t>Format Requirements:</t>
  </si>
  <si>
    <r>
      <rPr>
        <sz val="12"/>
        <color rgb="FF000000"/>
        <rFont val="Times New Roman"/>
        <family val="1"/>
      </rPr>
      <t>Add a </t>
    </r>
    <r>
      <rPr>
        <b/>
        <sz val="12"/>
        <color rgb="FF000000"/>
        <rFont val="Times New Roman"/>
        <family val="1"/>
      </rPr>
      <t>profit margin percentage formula:</t>
    </r>
    <r>
      <rPr>
        <sz val="12"/>
        <color rgb="FF000000"/>
        <rFont val="Times New Roman"/>
        <family val="1"/>
      </rPr>
      <t> </t>
    </r>
    <r>
      <rPr>
        <sz val="10"/>
        <color rgb="FF000000"/>
        <rFont val="Courier New"/>
        <family val="1"/>
      </rPr>
      <t>=B18/B6</t>
    </r>
    <r>
      <rPr>
        <sz val="12"/>
        <color rgb="FF000000"/>
        <rFont val="Times New Roman"/>
        <family val="1"/>
      </rPr>
      <t> </t>
    </r>
    <r>
      <rPr>
        <i/>
        <sz val="12"/>
        <color rgb="FF000000"/>
        <rFont val="Times New Roman"/>
        <family val="1"/>
      </rPr>
      <t>(Net Income ÷ Revenue)</t>
    </r>
  </si>
  <si>
    <r>
      <t>1. Total Revenue:</t>
    </r>
    <r>
      <rPr>
        <sz val="12"/>
        <color rgb="FF000000"/>
        <rFont val="Times New Roman"/>
        <family val="1"/>
      </rPr>
      <t> </t>
    </r>
    <r>
      <rPr>
        <sz val="10"/>
        <color rgb="FF000000"/>
        <rFont val="Courier New"/>
        <family val="1"/>
      </rPr>
      <t>=SUM(B4:B6)</t>
    </r>
    <r>
      <rPr>
        <sz val="12"/>
        <color rgb="FF000000"/>
        <rFont val="Times New Roman"/>
        <family val="1"/>
      </rPr>
      <t> </t>
    </r>
    <r>
      <rPr>
        <i/>
        <sz val="12"/>
        <color rgb="FF000000"/>
        <rFont val="Times New Roman"/>
        <family val="1"/>
      </rPr>
      <t>(if revenue is in rows 4-6)</t>
    </r>
  </si>
  <si>
    <t>COGS</t>
  </si>
  <si>
    <r>
      <t>3. Total Operating Expenses:</t>
    </r>
    <r>
      <rPr>
        <sz val="12"/>
        <color rgb="FF000000"/>
        <rFont val="Times New Roman"/>
        <family val="1"/>
      </rPr>
      <t> </t>
    </r>
    <r>
      <rPr>
        <sz val="10"/>
        <color rgb="FF000000"/>
        <rFont val="Courier New"/>
        <family val="1"/>
      </rPr>
      <t>=SUM(B10:B17)</t>
    </r>
    <r>
      <rPr>
        <sz val="12"/>
        <color rgb="FF000000"/>
        <rFont val="Times New Roman"/>
        <family val="1"/>
      </rPr>
      <t> </t>
    </r>
    <r>
      <rPr>
        <i/>
        <sz val="12"/>
        <color rgb="FF000000"/>
        <rFont val="Times New Roman"/>
        <family val="1"/>
      </rPr>
      <t>(Sum of fixed &amp; variable costs)</t>
    </r>
  </si>
  <si>
    <r>
      <t>4. Net Income (Profit/Loss):</t>
    </r>
    <r>
      <rPr>
        <sz val="12"/>
        <color rgb="FF000000"/>
        <rFont val="Times New Roman"/>
        <family val="1"/>
      </rPr>
      <t> </t>
    </r>
    <r>
      <rPr>
        <sz val="10"/>
        <color rgb="FF000000"/>
        <rFont val="Courier New"/>
        <family val="1"/>
      </rPr>
      <t>=B10-B8-B20</t>
    </r>
    <r>
      <rPr>
        <sz val="12"/>
        <color rgb="FF000000"/>
        <rFont val="Times New Roman"/>
        <family val="1"/>
      </rPr>
      <t> </t>
    </r>
    <r>
      <rPr>
        <i/>
        <sz val="12"/>
        <color rgb="FF000000"/>
        <rFont val="Times New Roman"/>
        <family val="1"/>
      </rPr>
      <t>(Gross Profit - Operating Expenses)</t>
    </r>
  </si>
  <si>
    <t>Net Income Before Tax</t>
  </si>
  <si>
    <t xml:space="preserve">Total Revenue </t>
  </si>
  <si>
    <t xml:space="preserve">Operating </t>
  </si>
  <si>
    <t xml:space="preserve">Gross Profit </t>
  </si>
  <si>
    <r>
      <t>Ensure the equation </t>
    </r>
    <r>
      <rPr>
        <b/>
        <sz val="12"/>
        <color rgb="FF000000"/>
        <rFont val="Calibri"/>
        <family val="2"/>
        <scheme val="minor"/>
      </rPr>
      <t>Assets = Liabilities + Equity</t>
    </r>
    <r>
      <rPr>
        <sz val="12"/>
        <color rgb="FF000000"/>
        <rFont val="Calibri"/>
        <family val="2"/>
        <scheme val="minor"/>
      </rPr>
      <t> holds for every month.</t>
    </r>
  </si>
  <si>
    <r>
      <t>Total Current Assets:</t>
    </r>
    <r>
      <rPr>
        <sz val="12"/>
        <color rgb="FF000000"/>
        <rFont val="Calibri"/>
        <family val="2"/>
        <scheme val="minor"/>
      </rPr>
      <t> </t>
    </r>
    <r>
      <rPr>
        <sz val="10"/>
        <color rgb="FF000000"/>
        <rFont val="Arial Unicode MS"/>
        <family val="2"/>
      </rPr>
      <t>=SUM(B3:B7)</t>
    </r>
    <r>
      <rPr>
        <sz val="12"/>
        <color rgb="FF000000"/>
        <rFont val="Calibri"/>
        <family val="2"/>
        <scheme val="minor"/>
      </rPr>
      <t> </t>
    </r>
    <r>
      <rPr>
        <i/>
        <sz val="12"/>
        <color rgb="FF000000"/>
        <rFont val="Calibri"/>
        <family val="2"/>
        <scheme val="minor"/>
      </rPr>
      <t>(Sum of cash, receivables, inventory, etc.)</t>
    </r>
  </si>
  <si>
    <r>
      <t>Total Fixed Assets:</t>
    </r>
    <r>
      <rPr>
        <sz val="12"/>
        <color rgb="FF000000"/>
        <rFont val="Calibri"/>
        <family val="2"/>
        <scheme val="minor"/>
      </rPr>
      <t> </t>
    </r>
    <r>
      <rPr>
        <sz val="10"/>
        <color rgb="FF000000"/>
        <rFont val="Arial Unicode MS"/>
        <family val="2"/>
      </rPr>
      <t>=SUM(B9:B11)</t>
    </r>
    <r>
      <rPr>
        <sz val="12"/>
        <color rgb="FF000000"/>
        <rFont val="Calibri"/>
        <family val="2"/>
        <scheme val="minor"/>
      </rPr>
      <t> </t>
    </r>
    <r>
      <rPr>
        <i/>
        <sz val="12"/>
        <color rgb="FF000000"/>
        <rFont val="Calibri"/>
        <family val="2"/>
        <scheme val="minor"/>
      </rPr>
      <t>(Sum of equipment, land, etc.)</t>
    </r>
  </si>
  <si>
    <r>
      <t>Total Liabilities:</t>
    </r>
    <r>
      <rPr>
        <sz val="12"/>
        <color rgb="FF000000"/>
        <rFont val="Calibri"/>
        <family val="2"/>
        <scheme val="minor"/>
      </rPr>
      <t> </t>
    </r>
    <r>
      <rPr>
        <sz val="10"/>
        <color rgb="FF000000"/>
        <rFont val="Arial Unicode MS"/>
        <family val="2"/>
      </rPr>
      <t>=SUM(B14:B18)</t>
    </r>
    <r>
      <rPr>
        <sz val="12"/>
        <color rgb="FF000000"/>
        <rFont val="Calibri"/>
        <family val="2"/>
        <scheme val="minor"/>
      </rPr>
      <t> </t>
    </r>
    <r>
      <rPr>
        <i/>
        <sz val="12"/>
        <color rgb="FF000000"/>
        <rFont val="Calibri"/>
        <family val="2"/>
        <scheme val="minor"/>
      </rPr>
      <t>(Sum of debts, accounts payable, etc.)</t>
    </r>
  </si>
  <si>
    <r>
      <t>Owner’s Equity:</t>
    </r>
    <r>
      <rPr>
        <sz val="12"/>
        <color rgb="FF000000"/>
        <rFont val="Calibri"/>
        <family val="2"/>
        <scheme val="minor"/>
      </rPr>
      <t> </t>
    </r>
    <r>
      <rPr>
        <sz val="10"/>
        <color rgb="FF000000"/>
        <rFont val="Arial Unicode MS"/>
        <family val="2"/>
      </rPr>
      <t>=B12-B19</t>
    </r>
    <r>
      <rPr>
        <sz val="12"/>
        <color rgb="FF000000"/>
        <rFont val="Calibri"/>
        <family val="2"/>
        <scheme val="minor"/>
      </rPr>
      <t> </t>
    </r>
    <r>
      <rPr>
        <i/>
        <sz val="12"/>
        <color rgb="FF000000"/>
        <rFont val="Calibri"/>
        <family val="2"/>
        <scheme val="minor"/>
      </rPr>
      <t>(Assets - Liabilities)</t>
    </r>
  </si>
  <si>
    <t>Balance Sheet</t>
  </si>
  <si>
    <r>
      <t> </t>
    </r>
    <r>
      <rPr>
        <b/>
        <sz val="12"/>
        <color rgb="FF000000"/>
        <rFont val="Calibri"/>
        <family val="2"/>
        <scheme val="minor"/>
      </rPr>
      <t>Required Formula Usage:</t>
    </r>
  </si>
  <si>
    <t>Use conditional formatting to highlight negative cash balances in red.</t>
  </si>
  <si>
    <r>
      <t>Use </t>
    </r>
    <r>
      <rPr>
        <b/>
        <sz val="12"/>
        <color rgb="FF000000"/>
        <rFont val="Calibri"/>
        <family val="2"/>
        <scheme val="minor"/>
      </rPr>
      <t>bold for section totals</t>
    </r>
    <r>
      <rPr>
        <sz val="12"/>
        <color rgb="FF000000"/>
        <rFont val="Calibri"/>
        <family val="2"/>
        <scheme val="minor"/>
      </rPr>
      <t> (Total Assets, Total Liabilities, Total Equity).</t>
    </r>
  </si>
  <si>
    <t>Cash on Hand (beginnning of the month)</t>
  </si>
  <si>
    <t>Accounts Receivable</t>
  </si>
  <si>
    <t>Cash Sales</t>
  </si>
  <si>
    <t>Cash In</t>
  </si>
  <si>
    <t xml:space="preserve">Total Cash In </t>
  </si>
  <si>
    <t>Cash Out</t>
  </si>
  <si>
    <t xml:space="preserve">Operating Expenses </t>
  </si>
  <si>
    <t xml:space="preserve">Salaries and Wages </t>
  </si>
  <si>
    <t>Rent</t>
  </si>
  <si>
    <t xml:space="preserve">Office Supplies etc. </t>
  </si>
  <si>
    <t>Subtotal Operating expenses</t>
  </si>
  <si>
    <t xml:space="preserve">Subtotal Cash Out </t>
  </si>
  <si>
    <t xml:space="preserve">Total Cash Out </t>
  </si>
  <si>
    <t>Total Cash Inlays</t>
  </si>
  <si>
    <t>Total Cash Outlays</t>
  </si>
  <si>
    <t>Total Cash Available Before Cash Outlays</t>
  </si>
  <si>
    <r>
      <t>Ensure </t>
    </r>
    <r>
      <rPr>
        <b/>
        <sz val="12"/>
        <color rgb="FF000000"/>
        <rFont val="Calibri"/>
        <family val="2"/>
        <scheme val="minor"/>
      </rPr>
      <t>Assets column = Liabilities + Equity column</t>
    </r>
    <r>
      <rPr>
        <sz val="12"/>
        <color rgb="FF000000"/>
        <rFont val="Calibri"/>
        <family val="2"/>
        <scheme val="minor"/>
      </rPr>
      <t> </t>
    </r>
  </si>
  <si>
    <t xml:space="preserve">Net Changes in Cash </t>
  </si>
  <si>
    <t>Retained Earnings</t>
  </si>
  <si>
    <t xml:space="preserve">Ending Cash Balance </t>
  </si>
  <si>
    <t xml:space="preserve">Start up costs </t>
  </si>
  <si>
    <t xml:space="preserve">Car </t>
  </si>
  <si>
    <t xml:space="preserve">2 Juicer </t>
  </si>
  <si>
    <t xml:space="preserve">Table </t>
  </si>
  <si>
    <t xml:space="preserve">Fresh Fruits </t>
  </si>
  <si>
    <t>Ice</t>
  </si>
  <si>
    <t xml:space="preserve">Disposable cups, </t>
  </si>
  <si>
    <t xml:space="preserve">Blender </t>
  </si>
  <si>
    <t xml:space="preserve">Storage Bins </t>
  </si>
  <si>
    <t xml:space="preserve">Signage </t>
  </si>
  <si>
    <t xml:space="preserve">My Contribution </t>
  </si>
  <si>
    <r>
      <rPr>
        <b/>
        <sz val="12"/>
        <color theme="1"/>
        <rFont val="Calibri"/>
        <family val="2"/>
        <scheme val="minor"/>
      </rPr>
      <t>Loan B</t>
    </r>
    <r>
      <rPr>
        <sz val="12"/>
        <color theme="1"/>
        <rFont val="Calibri"/>
        <family val="2"/>
        <scheme val="minor"/>
      </rPr>
      <t xml:space="preserve"> </t>
    </r>
  </si>
  <si>
    <t>Juices</t>
  </si>
  <si>
    <t xml:space="preserve">Smoothies </t>
  </si>
  <si>
    <t xml:space="preserve">Estimated Income Tax 15 % </t>
  </si>
  <si>
    <t xml:space="preserve">Juices </t>
  </si>
  <si>
    <r>
      <rPr>
        <b/>
        <sz val="12"/>
        <color theme="1"/>
        <rFont val="Calibri"/>
        <family val="2"/>
        <scheme val="minor"/>
      </rPr>
      <t>Total Revenue</t>
    </r>
    <r>
      <rPr>
        <sz val="12"/>
        <color theme="1"/>
        <rFont val="Calibri"/>
        <family val="2"/>
        <scheme val="minor"/>
      </rPr>
      <t xml:space="preserve"> </t>
    </r>
  </si>
  <si>
    <t xml:space="preserve">Wages </t>
  </si>
  <si>
    <t xml:space="preserve">Supplies </t>
  </si>
  <si>
    <t xml:space="preserve">Total Expense </t>
  </si>
  <si>
    <t xml:space="preserve">Net Income Before Tex </t>
  </si>
  <si>
    <t>Estimated Income Tex(15%)</t>
  </si>
  <si>
    <t xml:space="preserve">Net Profit After Tex </t>
  </si>
  <si>
    <t>Total Revenue</t>
  </si>
  <si>
    <t xml:space="preserve">Legal Fees </t>
  </si>
  <si>
    <r>
      <rPr>
        <b/>
        <sz val="12"/>
        <color rgb="FF000000"/>
        <rFont val="Calibri"/>
        <family val="2"/>
        <scheme val="minor"/>
      </rPr>
      <t>Total Expense</t>
    </r>
    <r>
      <rPr>
        <sz val="12"/>
        <color rgb="FF000000"/>
        <rFont val="Calibri"/>
        <family val="2"/>
        <scheme val="minor"/>
      </rPr>
      <t xml:space="preserve"> </t>
    </r>
  </si>
  <si>
    <r>
      <rPr>
        <b/>
        <sz val="12"/>
        <color rgb="FF000000"/>
        <rFont val="Calibri"/>
        <family val="2"/>
        <scheme val="minor"/>
      </rPr>
      <t>Net Income Before Tex</t>
    </r>
    <r>
      <rPr>
        <sz val="12"/>
        <color rgb="FF000000"/>
        <rFont val="Calibri"/>
        <family val="2"/>
        <scheme val="minor"/>
      </rPr>
      <t xml:space="preserve"> </t>
    </r>
  </si>
  <si>
    <t>Estimated Income Tex 15%</t>
  </si>
  <si>
    <t xml:space="preserve">Cash on hand </t>
  </si>
  <si>
    <t xml:space="preserve">Cash Sales </t>
  </si>
  <si>
    <t xml:space="preserve">Account Receivable </t>
  </si>
  <si>
    <t>Total Cash In</t>
  </si>
  <si>
    <r>
      <rPr>
        <b/>
        <sz val="12"/>
        <color theme="1"/>
        <rFont val="Calibri"/>
        <family val="2"/>
        <scheme val="minor"/>
      </rPr>
      <t>Total Cash Available Before Tex</t>
    </r>
    <r>
      <rPr>
        <sz val="12"/>
        <color theme="1"/>
        <rFont val="Calibri"/>
        <family val="2"/>
        <scheme val="minor"/>
      </rPr>
      <t xml:space="preserve">  </t>
    </r>
  </si>
  <si>
    <t xml:space="preserve">Cash Out </t>
  </si>
  <si>
    <t xml:space="preserve">Operating Expense </t>
  </si>
  <si>
    <t xml:space="preserve">Rent </t>
  </si>
  <si>
    <t xml:space="preserve">Office Supply </t>
  </si>
  <si>
    <t xml:space="preserve">Subtotal Operating Expense </t>
  </si>
  <si>
    <t xml:space="preserve">Total Cash Inlays </t>
  </si>
  <si>
    <t xml:space="preserve">Total Cash Outlays </t>
  </si>
  <si>
    <t xml:space="preserve">Net Changes IN cash </t>
  </si>
  <si>
    <t xml:space="preserve">Retained Earning </t>
  </si>
  <si>
    <t>Month 1</t>
  </si>
  <si>
    <t>Month 2</t>
  </si>
  <si>
    <t xml:space="preserve">Month 12 </t>
  </si>
  <si>
    <t xml:space="preserve">Legal fees </t>
  </si>
  <si>
    <t xml:space="preserve">Month 4 </t>
  </si>
  <si>
    <t xml:space="preserve">Month 5 </t>
  </si>
  <si>
    <t xml:space="preserve">Month 6 </t>
  </si>
  <si>
    <t xml:space="preserve">Month 7 </t>
  </si>
  <si>
    <t xml:space="preserve">Month 8 </t>
  </si>
  <si>
    <t xml:space="preserve">Month 10 </t>
  </si>
  <si>
    <t>Cash on Hand (Beginning of Month)</t>
  </si>
  <si>
    <t>Cash Inflows</t>
  </si>
  <si>
    <t>Cash Sales (Total Revenue)</t>
  </si>
  <si>
    <t>Total Cash Available</t>
  </si>
  <si>
    <t>-</t>
  </si>
  <si>
    <t>Cash Outflows</t>
  </si>
  <si>
    <t>Advertising</t>
  </si>
  <si>
    <t>Estimated Income Tax (15%)</t>
  </si>
  <si>
    <t>Total Cash Outflows</t>
  </si>
  <si>
    <t>Net Cash Flow (Change in Cash)</t>
  </si>
  <si>
    <t>Ending Cash Balance</t>
  </si>
  <si>
    <t>₋</t>
  </si>
  <si>
    <t>Cash</t>
  </si>
  <si>
    <t>Car</t>
  </si>
  <si>
    <t>Blender</t>
  </si>
  <si>
    <t>Storage Bins</t>
  </si>
  <si>
    <t>Loan B</t>
  </si>
  <si>
    <t xml:space="preserve">Assets </t>
  </si>
  <si>
    <t xml:space="preserve">Current Assets </t>
  </si>
  <si>
    <t xml:space="preserve">Account Reciveable </t>
  </si>
  <si>
    <t xml:space="preserve">Inventory </t>
  </si>
  <si>
    <t xml:space="preserve">Total Current Assets </t>
  </si>
  <si>
    <t>Fixed Assets (long Term)</t>
  </si>
  <si>
    <t xml:space="preserve">Total Fixed Assets </t>
  </si>
  <si>
    <t xml:space="preserve">Total Assets </t>
  </si>
  <si>
    <t xml:space="preserve">Laibilties </t>
  </si>
  <si>
    <t xml:space="preserve">Account Payable </t>
  </si>
  <si>
    <t xml:space="preserve">Total Laibilties </t>
  </si>
  <si>
    <t>Owners Equity</t>
  </si>
  <si>
    <t xml:space="preserve">Initial Owner Contribution </t>
  </si>
  <si>
    <t xml:space="preserve">Total Owners Equity </t>
  </si>
  <si>
    <t xml:space="preserve">Total Liabilities and owner's Equity </t>
  </si>
  <si>
    <t xml:space="preserve">Cash </t>
  </si>
  <si>
    <t>Prepaid Expense</t>
  </si>
  <si>
    <t>Fixed Assets (Long term Assets)</t>
  </si>
  <si>
    <t xml:space="preserve">Equipment </t>
  </si>
  <si>
    <t xml:space="preserve">Less: Accumulated Depreciation </t>
  </si>
  <si>
    <t>Liabilities and Owners Equity</t>
  </si>
  <si>
    <t xml:space="preserve">Liabilities </t>
  </si>
  <si>
    <t xml:space="preserve">Total Liabilties </t>
  </si>
  <si>
    <t xml:space="preserve">Owners Equity </t>
  </si>
  <si>
    <t>Net Profit for year 2</t>
  </si>
  <si>
    <t xml:space="preserve">Total Owner Equity </t>
  </si>
  <si>
    <t xml:space="preserve">Total Liabilities and Owners equity  </t>
  </si>
  <si>
    <r>
      <rPr>
        <b/>
        <sz val="12"/>
        <color theme="1"/>
        <rFont val="Calibri"/>
        <family val="2"/>
        <scheme val="minor"/>
      </rPr>
      <t>Assets</t>
    </r>
    <r>
      <rPr>
        <sz val="12"/>
        <color theme="1"/>
        <rFont val="Calibri"/>
        <family val="2"/>
        <scheme val="minor"/>
      </rPr>
      <t xml:space="preserve"> </t>
    </r>
  </si>
  <si>
    <t xml:space="preserve">Account Receviable </t>
  </si>
  <si>
    <t>Prepaid Expenses</t>
  </si>
  <si>
    <t>Fixed Assets( Long- Term)</t>
  </si>
  <si>
    <t xml:space="preserve">Liabilties </t>
  </si>
  <si>
    <r>
      <rPr>
        <b/>
        <sz val="12"/>
        <color theme="1"/>
        <rFont val="Calibri"/>
        <family val="2"/>
        <scheme val="minor"/>
      </rPr>
      <t>Owner Equity</t>
    </r>
    <r>
      <rPr>
        <sz val="12"/>
        <color theme="1"/>
        <rFont val="Calibri"/>
        <family val="2"/>
        <scheme val="minor"/>
      </rPr>
      <t xml:space="preserve"> </t>
    </r>
  </si>
  <si>
    <r>
      <rPr>
        <b/>
        <sz val="12"/>
        <color theme="1"/>
        <rFont val="Calibri"/>
        <family val="2"/>
        <scheme val="minor"/>
      </rPr>
      <t>Total Assets</t>
    </r>
    <r>
      <rPr>
        <sz val="12"/>
        <color theme="1"/>
        <rFont val="Calibri"/>
        <family val="2"/>
        <scheme val="minor"/>
      </rPr>
      <t xml:space="preserve"> </t>
    </r>
  </si>
  <si>
    <t xml:space="preserve">Initial Owner Contribution  </t>
  </si>
  <si>
    <t>Net profit Year 3</t>
  </si>
  <si>
    <t xml:space="preserve">Total Liabilities and owner equity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</si>
</sst>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15" x14ac:knownFonts="1">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b/>
      <sz val="13.5"/>
      <color rgb="FF000000"/>
      <name val="Times New Roman"/>
      <family val="1"/>
    </font>
    <font>
      <sz val="12"/>
      <color rgb="FF000000"/>
      <name val="Times New Roman"/>
      <family val="1"/>
    </font>
    <font>
      <b/>
      <sz val="12"/>
      <color rgb="FF000000"/>
      <name val="Times New Roman"/>
      <family val="1"/>
    </font>
    <font>
      <sz val="10"/>
      <color rgb="FF000000"/>
      <name val="Courier New"/>
      <family val="1"/>
    </font>
    <font>
      <i/>
      <sz val="12"/>
      <color rgb="FF000000"/>
      <name val="Times New Roman"/>
      <family val="1"/>
    </font>
    <font>
      <b/>
      <sz val="13.5"/>
      <color rgb="FF000000"/>
      <name val="Calibri"/>
      <family val="2"/>
      <scheme val="minor"/>
    </font>
    <font>
      <sz val="10"/>
      <color rgb="FF000000"/>
      <name val="Arial Unicode MS"/>
      <family val="2"/>
    </font>
    <font>
      <i/>
      <sz val="12"/>
      <color rgb="FF000000"/>
      <name val="Calibri"/>
      <family val="2"/>
      <scheme val="minor"/>
    </font>
    <font>
      <b/>
      <i/>
      <sz val="12"/>
      <color theme="1"/>
      <name val="Calibri"/>
      <family val="2"/>
      <scheme val="minor"/>
    </font>
    <font>
      <sz val="12"/>
      <color theme="1"/>
      <name val="Calibri"/>
      <family val="2"/>
    </font>
  </fonts>
  <fills count="4">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7">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0" fillId="2" borderId="0" xfId="0" applyFill="1" applyAlignment="1">
      <alignment horizontal="center"/>
    </xf>
    <xf numFmtId="0" fontId="3" fillId="0" borderId="0" xfId="0" applyFont="1"/>
    <xf numFmtId="0" fontId="4" fillId="0" borderId="0" xfId="0" applyFont="1"/>
    <xf numFmtId="0" fontId="3" fillId="0" borderId="0" xfId="0" applyFont="1" applyAlignment="1">
      <alignment horizontal="center"/>
    </xf>
    <xf numFmtId="0" fontId="5" fillId="3" borderId="0" xfId="0" applyFont="1" applyFill="1" applyAlignment="1">
      <alignment vertical="center"/>
    </xf>
    <xf numFmtId="0" fontId="0" fillId="3" borderId="0" xfId="0" applyFill="1"/>
    <xf numFmtId="0" fontId="6" fillId="3" borderId="0" xfId="0" applyFont="1" applyFill="1" applyAlignment="1">
      <alignment vertical="center"/>
    </xf>
    <xf numFmtId="0" fontId="0" fillId="3" borderId="0" xfId="0" applyFill="1" applyAlignment="1">
      <alignment vertical="center"/>
    </xf>
    <xf numFmtId="0" fontId="7" fillId="3" borderId="0" xfId="0" applyFont="1" applyFill="1" applyAlignment="1">
      <alignment vertical="center"/>
    </xf>
    <xf numFmtId="0" fontId="10" fillId="0" borderId="0" xfId="0" applyFont="1"/>
    <xf numFmtId="0" fontId="11" fillId="0" borderId="0" xfId="0" applyFont="1"/>
    <xf numFmtId="0" fontId="13"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left" vertical="center" indent="1"/>
    </xf>
    <xf numFmtId="0" fontId="7" fillId="0" borderId="0" xfId="0" applyFont="1" applyAlignment="1">
      <alignment horizontal="left" vertical="center" indent="1"/>
    </xf>
    <xf numFmtId="0" fontId="6" fillId="0" borderId="0" xfId="0" applyFont="1" applyAlignment="1">
      <alignment horizontal="left" vertical="center" indent="2"/>
    </xf>
    <xf numFmtId="0" fontId="8" fillId="0" borderId="0" xfId="0" applyFont="1" applyAlignment="1">
      <alignment horizontal="left" vertical="center" indent="1"/>
    </xf>
    <xf numFmtId="0" fontId="4" fillId="0" borderId="0" xfId="0" applyFont="1" applyAlignment="1">
      <alignment horizontal="center"/>
    </xf>
    <xf numFmtId="6" fontId="0" fillId="0" borderId="0" xfId="0" applyNumberFormat="1"/>
    <xf numFmtId="8" fontId="0" fillId="0" borderId="0" xfId="0" applyNumberFormat="1"/>
    <xf numFmtId="6" fontId="3" fillId="0" borderId="0" xfId="0" applyNumberFormat="1" applyFont="1"/>
    <xf numFmtId="6" fontId="3" fillId="0" borderId="0" xfId="0" applyNumberFormat="1" applyFont="1" applyAlignment="1">
      <alignment horizontal="center"/>
    </xf>
    <xf numFmtId="8" fontId="3" fillId="0" borderId="0" xfId="0" applyNumberFormat="1" applyFont="1"/>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left" vertical="center" wrapText="1"/>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1" fillId="0" borderId="0" xfId="0" applyFont="1" applyAlignment="1">
      <alignment horizontal="left"/>
    </xf>
    <xf numFmtId="0" fontId="0" fillId="2"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3"/>
  <sheetViews>
    <sheetView zoomScale="83" zoomScaleNormal="85" workbookViewId="0">
      <selection activeCell="B21" sqref="B21"/>
    </sheetView>
  </sheetViews>
  <sheetFormatPr defaultColWidth="11.19921875" defaultRowHeight="15.6" x14ac:dyDescent="0.3"/>
  <cols>
    <col min="1" max="1" width="29.296875" customWidth="1"/>
  </cols>
  <sheetData>
    <row r="1" spans="1:17" x14ac:dyDescent="0.3">
      <c r="A1" s="54" t="s">
        <v>22</v>
      </c>
      <c r="B1" s="54"/>
      <c r="C1" s="54"/>
    </row>
    <row r="2" spans="1:17" x14ac:dyDescent="0.3">
      <c r="A2" s="55" t="s">
        <v>27</v>
      </c>
      <c r="B2" s="55"/>
      <c r="C2" s="55"/>
    </row>
    <row r="3" spans="1:17" x14ac:dyDescent="0.3">
      <c r="A3" s="3" t="s">
        <v>24</v>
      </c>
      <c r="B3" s="3" t="s">
        <v>23</v>
      </c>
      <c r="D3" s="39" t="s">
        <v>28</v>
      </c>
      <c r="E3" s="40"/>
      <c r="F3" s="40"/>
      <c r="G3" s="40"/>
      <c r="H3" s="41"/>
    </row>
    <row r="4" spans="1:17" ht="16.05" customHeight="1" x14ac:dyDescent="0.3">
      <c r="A4" t="s">
        <v>84</v>
      </c>
      <c r="B4" s="26">
        <v>7000</v>
      </c>
      <c r="D4" s="42"/>
      <c r="E4" s="43"/>
      <c r="F4" s="43"/>
      <c r="G4" s="43"/>
      <c r="H4" s="44"/>
      <c r="I4" s="4"/>
      <c r="J4" s="4"/>
    </row>
    <row r="5" spans="1:17" x14ac:dyDescent="0.3">
      <c r="A5" t="s">
        <v>90</v>
      </c>
      <c r="B5" s="26">
        <v>200</v>
      </c>
      <c r="D5" s="45"/>
      <c r="E5" s="46"/>
      <c r="F5" s="46"/>
      <c r="G5" s="46"/>
      <c r="H5" s="47"/>
      <c r="I5" s="4"/>
      <c r="J5" s="4"/>
    </row>
    <row r="6" spans="1:17" x14ac:dyDescent="0.3">
      <c r="B6" s="26"/>
      <c r="I6" s="4"/>
      <c r="J6" s="4"/>
    </row>
    <row r="7" spans="1:17" x14ac:dyDescent="0.3">
      <c r="G7" s="4"/>
      <c r="H7" s="4"/>
      <c r="I7" s="4"/>
      <c r="J7" s="4"/>
    </row>
    <row r="8" spans="1:17" x14ac:dyDescent="0.3">
      <c r="I8" s="4"/>
      <c r="P8" s="4"/>
      <c r="Q8" s="4"/>
    </row>
    <row r="9" spans="1:17" x14ac:dyDescent="0.3">
      <c r="A9" s="2" t="s">
        <v>83</v>
      </c>
      <c r="D9" s="48" t="s">
        <v>31</v>
      </c>
      <c r="E9" s="49"/>
      <c r="F9" s="49"/>
      <c r="G9" s="49"/>
      <c r="H9" s="50"/>
      <c r="I9" s="4"/>
      <c r="P9" s="4"/>
      <c r="Q9" s="4"/>
    </row>
    <row r="10" spans="1:17" ht="16.05" customHeight="1" x14ac:dyDescent="0.3">
      <c r="A10" t="s">
        <v>85</v>
      </c>
      <c r="B10" s="26">
        <v>500</v>
      </c>
      <c r="D10" s="51"/>
      <c r="E10" s="52"/>
      <c r="F10" s="52"/>
      <c r="G10" s="52"/>
      <c r="H10" s="53"/>
      <c r="I10" s="4"/>
    </row>
    <row r="11" spans="1:17" x14ac:dyDescent="0.3">
      <c r="A11" t="s">
        <v>86</v>
      </c>
      <c r="B11" s="26">
        <v>100</v>
      </c>
      <c r="D11" s="5"/>
      <c r="E11" s="5"/>
      <c r="F11" s="5"/>
      <c r="G11" s="5"/>
      <c r="H11" s="5"/>
      <c r="I11" s="4"/>
    </row>
    <row r="12" spans="1:17" x14ac:dyDescent="0.3">
      <c r="A12" t="s">
        <v>87</v>
      </c>
      <c r="B12" s="26">
        <v>200</v>
      </c>
      <c r="D12" s="5"/>
      <c r="E12" s="5"/>
      <c r="F12" s="5"/>
      <c r="G12" s="5"/>
      <c r="H12" s="5"/>
      <c r="I12" s="4"/>
    </row>
    <row r="13" spans="1:17" x14ac:dyDescent="0.3">
      <c r="A13" t="s">
        <v>88</v>
      </c>
      <c r="B13" s="26">
        <v>50</v>
      </c>
      <c r="D13" s="5"/>
      <c r="E13" s="5"/>
      <c r="F13" s="5"/>
      <c r="G13" s="5"/>
      <c r="H13" s="5"/>
    </row>
    <row r="14" spans="1:17" x14ac:dyDescent="0.3">
      <c r="A14" t="s">
        <v>91</v>
      </c>
      <c r="B14" s="26">
        <v>80</v>
      </c>
      <c r="D14" s="5"/>
      <c r="E14" s="5"/>
      <c r="F14" s="5"/>
      <c r="G14" s="5"/>
      <c r="H14" s="5"/>
    </row>
    <row r="15" spans="1:17" x14ac:dyDescent="0.3">
      <c r="A15" t="s">
        <v>92</v>
      </c>
      <c r="B15" s="26">
        <v>150</v>
      </c>
      <c r="D15" s="5"/>
      <c r="E15" s="5"/>
      <c r="F15" s="5"/>
      <c r="G15" s="5"/>
      <c r="H15" s="5"/>
    </row>
    <row r="16" spans="1:17" x14ac:dyDescent="0.3">
      <c r="A16" t="s">
        <v>89</v>
      </c>
      <c r="B16" s="26">
        <v>100</v>
      </c>
    </row>
    <row r="17" spans="1:8" x14ac:dyDescent="0.3">
      <c r="A17" s="2" t="s">
        <v>32</v>
      </c>
      <c r="B17" s="26">
        <f>B10+B11+B12+B13+B14+B15+B16</f>
        <v>1180</v>
      </c>
    </row>
    <row r="18" spans="1:8" x14ac:dyDescent="0.3">
      <c r="A18" s="2"/>
    </row>
    <row r="19" spans="1:8" x14ac:dyDescent="0.3">
      <c r="A19" s="2" t="s">
        <v>29</v>
      </c>
      <c r="D19" s="39" t="s">
        <v>30</v>
      </c>
      <c r="E19" s="40"/>
      <c r="F19" s="40"/>
      <c r="G19" s="40"/>
      <c r="H19" s="41"/>
    </row>
    <row r="20" spans="1:8" ht="16.05" customHeight="1" x14ac:dyDescent="0.3">
      <c r="A20" t="s">
        <v>25</v>
      </c>
      <c r="D20" s="42"/>
      <c r="E20" s="43"/>
      <c r="F20" s="43"/>
      <c r="G20" s="43"/>
      <c r="H20" s="44"/>
    </row>
    <row r="21" spans="1:8" x14ac:dyDescent="0.3">
      <c r="A21" t="s">
        <v>93</v>
      </c>
      <c r="B21" s="26">
        <v>5000</v>
      </c>
      <c r="D21" s="42"/>
      <c r="E21" s="43"/>
      <c r="F21" s="43"/>
      <c r="G21" s="43"/>
      <c r="H21" s="44"/>
    </row>
    <row r="22" spans="1:8" x14ac:dyDescent="0.3">
      <c r="A22" s="2" t="s">
        <v>26</v>
      </c>
      <c r="B22">
        <v>0</v>
      </c>
      <c r="D22" s="42"/>
      <c r="E22" s="43"/>
      <c r="F22" s="43"/>
      <c r="G22" s="43"/>
      <c r="H22" s="44"/>
    </row>
    <row r="23" spans="1:8" x14ac:dyDescent="0.3">
      <c r="A23" t="s">
        <v>94</v>
      </c>
      <c r="B23">
        <v>0</v>
      </c>
      <c r="D23" s="45"/>
      <c r="E23" s="46"/>
      <c r="F23" s="46"/>
      <c r="G23" s="46"/>
      <c r="H23" s="47"/>
    </row>
  </sheetData>
  <mergeCells count="5">
    <mergeCell ref="D19:H23"/>
    <mergeCell ref="D3:H5"/>
    <mergeCell ref="D9:H10"/>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7"/>
  <sheetViews>
    <sheetView zoomScale="59" workbookViewId="0">
      <selection sqref="A1:N24"/>
    </sheetView>
  </sheetViews>
  <sheetFormatPr defaultColWidth="11.19921875" defaultRowHeight="15.6" x14ac:dyDescent="0.3"/>
  <cols>
    <col min="1" max="1" width="26.296875" bestFit="1" customWidth="1"/>
    <col min="14" max="14" width="12" bestFit="1" customWidth="1"/>
  </cols>
  <sheetData>
    <row r="1" spans="1:14" x14ac:dyDescent="0.3">
      <c r="A1" t="s">
        <v>0</v>
      </c>
    </row>
    <row r="2" spans="1:14" x14ac:dyDescent="0.3">
      <c r="B2" t="s">
        <v>9</v>
      </c>
      <c r="C2" t="s">
        <v>10</v>
      </c>
      <c r="D2" t="s">
        <v>11</v>
      </c>
      <c r="E2" t="s">
        <v>12</v>
      </c>
      <c r="F2" t="s">
        <v>13</v>
      </c>
      <c r="G2" t="s">
        <v>14</v>
      </c>
      <c r="H2" t="s">
        <v>15</v>
      </c>
      <c r="I2" t="s">
        <v>16</v>
      </c>
      <c r="J2" t="s">
        <v>17</v>
      </c>
      <c r="K2" t="s">
        <v>18</v>
      </c>
      <c r="L2" t="s">
        <v>19</v>
      </c>
      <c r="M2" t="s">
        <v>20</v>
      </c>
      <c r="N2" t="s">
        <v>21</v>
      </c>
    </row>
    <row r="3" spans="1:14" x14ac:dyDescent="0.3">
      <c r="A3" s="2" t="s">
        <v>8</v>
      </c>
      <c r="F3" s="26">
        <v>4500</v>
      </c>
      <c r="G3" s="26">
        <v>5200</v>
      </c>
      <c r="H3" s="26">
        <v>6000</v>
      </c>
      <c r="I3" s="26">
        <v>6800</v>
      </c>
      <c r="J3" s="26">
        <v>7200</v>
      </c>
      <c r="K3" s="26">
        <v>7500</v>
      </c>
      <c r="N3" s="26">
        <f>SUM(F3+G3+H3+I3+J3+K3)</f>
        <v>37200</v>
      </c>
    </row>
    <row r="4" spans="1:14" x14ac:dyDescent="0.3">
      <c r="A4" t="s">
        <v>95</v>
      </c>
      <c r="F4" s="26">
        <v>3000</v>
      </c>
      <c r="G4" s="26">
        <v>3400</v>
      </c>
      <c r="H4" s="26">
        <v>3900</v>
      </c>
      <c r="I4" s="26">
        <v>4400</v>
      </c>
      <c r="J4" s="26">
        <v>4700</v>
      </c>
      <c r="K4" s="26">
        <v>4900</v>
      </c>
      <c r="N4" s="26">
        <f>SUM(F4+G4+H4+I4+J4+K4)</f>
        <v>24300</v>
      </c>
    </row>
    <row r="5" spans="1:14" x14ac:dyDescent="0.3">
      <c r="A5" t="s">
        <v>96</v>
      </c>
      <c r="F5" s="26">
        <v>1500</v>
      </c>
      <c r="G5" s="26">
        <v>1800</v>
      </c>
      <c r="H5" s="26">
        <v>2100</v>
      </c>
      <c r="I5" s="26">
        <v>2400</v>
      </c>
      <c r="J5" s="26">
        <v>2500</v>
      </c>
      <c r="K5" s="26">
        <v>2600</v>
      </c>
      <c r="N5" s="26">
        <v>12900</v>
      </c>
    </row>
    <row r="6" spans="1:14" x14ac:dyDescent="0.3">
      <c r="F6" s="26"/>
      <c r="G6" s="26"/>
      <c r="H6" s="26"/>
      <c r="I6" s="26"/>
      <c r="J6" s="26"/>
      <c r="K6" s="26"/>
      <c r="N6" s="26"/>
    </row>
    <row r="7" spans="1:14" x14ac:dyDescent="0.3">
      <c r="A7" s="2" t="s">
        <v>51</v>
      </c>
      <c r="F7" s="26">
        <f t="shared" ref="F7:K7" si="0">SUM(F4+F5)</f>
        <v>4500</v>
      </c>
      <c r="G7" s="26">
        <f t="shared" si="0"/>
        <v>5200</v>
      </c>
      <c r="H7" s="26">
        <f t="shared" si="0"/>
        <v>6000</v>
      </c>
      <c r="I7" s="26">
        <f t="shared" si="0"/>
        <v>6800</v>
      </c>
      <c r="J7" s="26">
        <f t="shared" si="0"/>
        <v>7200</v>
      </c>
      <c r="K7" s="26">
        <f t="shared" si="0"/>
        <v>7500</v>
      </c>
      <c r="N7" s="26">
        <f>SUM(N4+N5)</f>
        <v>37200</v>
      </c>
    </row>
    <row r="8" spans="1:14" x14ac:dyDescent="0.3">
      <c r="A8" s="2" t="s">
        <v>47</v>
      </c>
      <c r="F8" s="26">
        <v>2000</v>
      </c>
      <c r="G8" s="26">
        <v>2300</v>
      </c>
      <c r="H8" s="26">
        <v>2600</v>
      </c>
      <c r="I8" s="26">
        <v>3000</v>
      </c>
      <c r="J8" s="26">
        <v>3200</v>
      </c>
      <c r="K8" s="26">
        <v>3400</v>
      </c>
      <c r="N8" s="26">
        <f>SUM(F8+G8+H8+I8+J8+K8)</f>
        <v>16500</v>
      </c>
    </row>
    <row r="10" spans="1:14" x14ac:dyDescent="0.3">
      <c r="A10" s="2" t="s">
        <v>53</v>
      </c>
      <c r="F10" s="26">
        <f t="shared" ref="F10:K10" si="1">MIN(F7-F8)</f>
        <v>2500</v>
      </c>
      <c r="G10" s="26">
        <f t="shared" si="1"/>
        <v>2900</v>
      </c>
      <c r="H10" s="26">
        <f t="shared" si="1"/>
        <v>3400</v>
      </c>
      <c r="I10" s="26">
        <f t="shared" si="1"/>
        <v>3800</v>
      </c>
      <c r="J10" s="26">
        <f t="shared" si="1"/>
        <v>4000</v>
      </c>
      <c r="K10" s="26">
        <f t="shared" si="1"/>
        <v>4100</v>
      </c>
      <c r="N10" s="26">
        <f>MIN(N7-N8)</f>
        <v>20700</v>
      </c>
    </row>
    <row r="12" spans="1:14" x14ac:dyDescent="0.3">
      <c r="A12" s="2" t="s">
        <v>52</v>
      </c>
    </row>
    <row r="13" spans="1:14" x14ac:dyDescent="0.3">
      <c r="A13" t="s">
        <v>33</v>
      </c>
      <c r="F13">
        <v>0</v>
      </c>
      <c r="G13">
        <v>0</v>
      </c>
      <c r="H13">
        <v>0</v>
      </c>
      <c r="I13">
        <v>0</v>
      </c>
      <c r="J13">
        <v>0</v>
      </c>
      <c r="K13">
        <v>0</v>
      </c>
      <c r="N13">
        <v>0</v>
      </c>
    </row>
    <row r="14" spans="1:14" x14ac:dyDescent="0.3">
      <c r="A14" t="s">
        <v>34</v>
      </c>
      <c r="F14">
        <v>100</v>
      </c>
      <c r="G14">
        <v>0</v>
      </c>
      <c r="H14">
        <v>0</v>
      </c>
      <c r="I14">
        <v>0</v>
      </c>
      <c r="J14">
        <v>0</v>
      </c>
      <c r="K14">
        <v>0</v>
      </c>
      <c r="N14">
        <v>100</v>
      </c>
    </row>
    <row r="15" spans="1:14" x14ac:dyDescent="0.3">
      <c r="A15" t="s">
        <v>35</v>
      </c>
      <c r="E15" s="1"/>
      <c r="F15">
        <v>150</v>
      </c>
      <c r="G15">
        <v>160</v>
      </c>
      <c r="H15">
        <v>170</v>
      </c>
      <c r="I15">
        <v>180</v>
      </c>
      <c r="J15">
        <v>200</v>
      </c>
      <c r="K15">
        <v>220</v>
      </c>
      <c r="N15">
        <f>SUM(F15+G15+H15+I15+J15+K15)</f>
        <v>1080</v>
      </c>
    </row>
    <row r="16" spans="1:14" x14ac:dyDescent="0.3">
      <c r="A16" t="s">
        <v>36</v>
      </c>
      <c r="F16">
        <v>80</v>
      </c>
      <c r="G16">
        <v>90</v>
      </c>
      <c r="H16">
        <v>100</v>
      </c>
      <c r="I16">
        <v>110</v>
      </c>
      <c r="J16">
        <v>120</v>
      </c>
      <c r="K16">
        <v>130</v>
      </c>
      <c r="N16">
        <f>SUM(F16+G16+H16+I16+J16+K16)</f>
        <v>630</v>
      </c>
    </row>
    <row r="17" spans="1:17" x14ac:dyDescent="0.3">
      <c r="A17" t="s">
        <v>37</v>
      </c>
      <c r="F17">
        <v>0</v>
      </c>
      <c r="G17">
        <v>0</v>
      </c>
      <c r="H17">
        <v>0</v>
      </c>
      <c r="I17">
        <v>0</v>
      </c>
      <c r="J17">
        <v>0</v>
      </c>
      <c r="K17">
        <v>0</v>
      </c>
      <c r="N17">
        <v>0</v>
      </c>
    </row>
    <row r="18" spans="1:17" ht="15" customHeight="1" x14ac:dyDescent="0.3">
      <c r="A18" s="56" t="s">
        <v>38</v>
      </c>
      <c r="B18" s="56"/>
      <c r="C18" s="56"/>
    </row>
    <row r="19" spans="1:17" ht="15" customHeight="1" x14ac:dyDescent="0.3">
      <c r="A19" s="6"/>
      <c r="B19" s="6"/>
      <c r="C19" s="6"/>
    </row>
    <row r="20" spans="1:17" x14ac:dyDescent="0.3">
      <c r="A20" s="2" t="s">
        <v>39</v>
      </c>
      <c r="F20">
        <f t="shared" ref="F20:K20" si="2">SUM(F13:F17)</f>
        <v>330</v>
      </c>
      <c r="G20">
        <f t="shared" si="2"/>
        <v>250</v>
      </c>
      <c r="H20">
        <f t="shared" si="2"/>
        <v>270</v>
      </c>
      <c r="I20">
        <f t="shared" si="2"/>
        <v>290</v>
      </c>
      <c r="J20">
        <f t="shared" si="2"/>
        <v>320</v>
      </c>
      <c r="K20">
        <f t="shared" si="2"/>
        <v>350</v>
      </c>
      <c r="N20">
        <f>SUM(F20:K20)</f>
        <v>1810</v>
      </c>
    </row>
    <row r="21" spans="1:17" x14ac:dyDescent="0.3">
      <c r="A21" s="2"/>
    </row>
    <row r="22" spans="1:17" x14ac:dyDescent="0.3">
      <c r="A22" s="2" t="s">
        <v>50</v>
      </c>
      <c r="F22" s="26">
        <f t="shared" ref="F22:K22" si="3">MIN(F10-F20)</f>
        <v>2170</v>
      </c>
      <c r="G22" s="26">
        <f t="shared" si="3"/>
        <v>2650</v>
      </c>
      <c r="H22" s="26">
        <f t="shared" si="3"/>
        <v>3130</v>
      </c>
      <c r="I22" s="26">
        <f t="shared" si="3"/>
        <v>3510</v>
      </c>
      <c r="J22" s="26">
        <f t="shared" si="3"/>
        <v>3680</v>
      </c>
      <c r="K22" s="26">
        <f t="shared" si="3"/>
        <v>3750</v>
      </c>
      <c r="N22" s="26">
        <f>MIN(N10-N20)</f>
        <v>18890</v>
      </c>
    </row>
    <row r="23" spans="1:17" x14ac:dyDescent="0.3">
      <c r="A23" t="s">
        <v>97</v>
      </c>
      <c r="F23" s="27">
        <f t="shared" ref="F23:K23" si="4">F22*15%</f>
        <v>325.5</v>
      </c>
      <c r="G23" s="27">
        <f t="shared" si="4"/>
        <v>397.5</v>
      </c>
      <c r="H23" s="27">
        <f t="shared" si="4"/>
        <v>469.5</v>
      </c>
      <c r="I23" s="27">
        <f t="shared" si="4"/>
        <v>526.5</v>
      </c>
      <c r="J23" s="26">
        <f t="shared" si="4"/>
        <v>552</v>
      </c>
      <c r="K23" s="27">
        <f t="shared" si="4"/>
        <v>562.5</v>
      </c>
      <c r="N23" s="27">
        <f>N22*15%</f>
        <v>2833.5</v>
      </c>
    </row>
    <row r="24" spans="1:17" x14ac:dyDescent="0.3">
      <c r="A24" s="2" t="s">
        <v>40</v>
      </c>
      <c r="F24" s="26">
        <f t="shared" ref="F24:K24" si="5">MIN(F22-F23)</f>
        <v>1844.5</v>
      </c>
      <c r="G24" s="26">
        <f t="shared" si="5"/>
        <v>2252.5</v>
      </c>
      <c r="H24" s="26">
        <f t="shared" si="5"/>
        <v>2660.5</v>
      </c>
      <c r="I24" s="26">
        <f t="shared" si="5"/>
        <v>2983.5</v>
      </c>
      <c r="J24" s="26">
        <f t="shared" si="5"/>
        <v>3128</v>
      </c>
      <c r="K24" s="26">
        <f t="shared" si="5"/>
        <v>3187.5</v>
      </c>
      <c r="N24" s="26">
        <f>MIN(N22-N23)</f>
        <v>16056.5</v>
      </c>
    </row>
    <row r="27" spans="1:17" ht="17.399999999999999" x14ac:dyDescent="0.3">
      <c r="B27" s="10" t="s">
        <v>42</v>
      </c>
      <c r="C27" s="11"/>
      <c r="D27" s="11"/>
      <c r="E27" s="11"/>
      <c r="F27" s="11"/>
      <c r="G27" s="11"/>
      <c r="H27" s="11"/>
      <c r="I27" s="11"/>
      <c r="J27" s="11"/>
      <c r="K27" s="11"/>
      <c r="L27" s="11"/>
      <c r="M27" s="11"/>
      <c r="N27" s="11"/>
      <c r="O27" s="11"/>
      <c r="P27" s="11"/>
      <c r="Q27" s="11"/>
    </row>
    <row r="28" spans="1:17" x14ac:dyDescent="0.3">
      <c r="B28" s="12"/>
      <c r="C28" s="11"/>
      <c r="D28" s="11"/>
      <c r="E28" s="11"/>
      <c r="F28" s="11"/>
      <c r="G28" s="11"/>
      <c r="H28" s="11"/>
      <c r="I28" s="11"/>
      <c r="J28" s="11"/>
      <c r="K28" s="11"/>
      <c r="L28" s="11"/>
      <c r="M28" s="11"/>
      <c r="N28" s="11"/>
      <c r="O28" s="11"/>
      <c r="P28" s="11"/>
      <c r="Q28" s="11"/>
    </row>
    <row r="29" spans="1:17" x14ac:dyDescent="0.3">
      <c r="B29" s="12" t="s">
        <v>43</v>
      </c>
      <c r="C29" s="11"/>
      <c r="D29" s="11"/>
      <c r="E29" s="11"/>
      <c r="F29" s="11"/>
      <c r="G29" s="11"/>
      <c r="H29" s="11"/>
      <c r="I29" s="11"/>
      <c r="J29" s="11"/>
      <c r="K29" s="11"/>
      <c r="L29" s="11"/>
      <c r="M29" s="11"/>
      <c r="N29" s="11"/>
      <c r="O29" s="11"/>
      <c r="P29" s="11"/>
      <c r="Q29" s="11"/>
    </row>
    <row r="30" spans="1:17" x14ac:dyDescent="0.3">
      <c r="B30" s="13"/>
      <c r="C30" s="11"/>
      <c r="D30" s="11"/>
      <c r="E30" s="11"/>
      <c r="F30" s="11"/>
      <c r="G30" s="11"/>
      <c r="H30" s="11"/>
      <c r="I30" s="11"/>
      <c r="J30" s="11"/>
      <c r="K30" s="11"/>
      <c r="L30" s="11"/>
      <c r="M30" s="11"/>
      <c r="N30" s="11"/>
      <c r="O30" s="11"/>
      <c r="P30" s="11"/>
      <c r="Q30" s="11"/>
    </row>
    <row r="31" spans="1:17" x14ac:dyDescent="0.3">
      <c r="B31" s="14" t="s">
        <v>46</v>
      </c>
      <c r="C31" s="11"/>
      <c r="D31" s="11"/>
      <c r="E31" s="11"/>
      <c r="F31" s="11"/>
      <c r="G31" s="11"/>
      <c r="H31" s="11"/>
      <c r="I31" s="11"/>
      <c r="J31" s="11"/>
      <c r="K31" s="11"/>
      <c r="L31" s="11"/>
      <c r="M31" s="11"/>
      <c r="N31" s="11"/>
      <c r="O31" s="11"/>
      <c r="P31" s="11"/>
      <c r="Q31" s="11"/>
    </row>
    <row r="32" spans="1:17" x14ac:dyDescent="0.3">
      <c r="B32" s="14" t="s">
        <v>41</v>
      </c>
      <c r="C32" s="11"/>
      <c r="D32" s="11"/>
      <c r="E32" s="11"/>
      <c r="F32" s="11"/>
      <c r="G32" s="11"/>
      <c r="H32" s="11"/>
      <c r="I32" s="11"/>
      <c r="J32" s="11"/>
      <c r="K32" s="11"/>
      <c r="L32" s="11"/>
      <c r="M32" s="11"/>
      <c r="N32" s="11"/>
      <c r="O32" s="11"/>
      <c r="P32" s="11"/>
      <c r="Q32" s="11"/>
    </row>
    <row r="33" spans="2:17" x14ac:dyDescent="0.3">
      <c r="B33" s="14" t="s">
        <v>48</v>
      </c>
      <c r="C33" s="11"/>
      <c r="D33" s="11"/>
      <c r="E33" s="11"/>
      <c r="F33" s="11"/>
      <c r="G33" s="11"/>
      <c r="H33" s="11"/>
      <c r="I33" s="11"/>
      <c r="J33" s="11"/>
      <c r="K33" s="11"/>
      <c r="L33" s="11"/>
      <c r="M33" s="11"/>
      <c r="N33" s="11"/>
      <c r="O33" s="11"/>
      <c r="P33" s="11"/>
      <c r="Q33" s="11"/>
    </row>
    <row r="34" spans="2:17" x14ac:dyDescent="0.3">
      <c r="B34" s="14" t="s">
        <v>49</v>
      </c>
      <c r="C34" s="11"/>
      <c r="D34" s="11"/>
      <c r="E34" s="11"/>
      <c r="F34" s="11"/>
      <c r="G34" s="11"/>
      <c r="H34" s="11"/>
      <c r="I34" s="11"/>
      <c r="J34" s="11"/>
      <c r="K34" s="11"/>
      <c r="L34" s="11"/>
      <c r="M34" s="11"/>
      <c r="N34" s="11"/>
      <c r="O34" s="11"/>
      <c r="P34" s="11"/>
      <c r="Q34" s="11"/>
    </row>
    <row r="35" spans="2:17" x14ac:dyDescent="0.3">
      <c r="B35" s="14" t="s">
        <v>44</v>
      </c>
      <c r="C35" s="11"/>
      <c r="D35" s="11"/>
      <c r="E35" s="11"/>
      <c r="F35" s="11"/>
      <c r="G35" s="11"/>
      <c r="H35" s="11"/>
      <c r="I35" s="11"/>
      <c r="J35" s="11"/>
      <c r="K35" s="11"/>
      <c r="L35" s="11"/>
      <c r="M35" s="11"/>
      <c r="N35" s="11"/>
      <c r="O35" s="11"/>
      <c r="P35" s="11"/>
      <c r="Q35" s="11"/>
    </row>
    <row r="36" spans="2:17" ht="17.399999999999999" x14ac:dyDescent="0.3">
      <c r="B36" s="10"/>
      <c r="C36" s="11"/>
      <c r="D36" s="11"/>
      <c r="E36" s="11"/>
      <c r="F36" s="11"/>
      <c r="G36" s="11"/>
      <c r="H36" s="11"/>
      <c r="I36" s="11"/>
      <c r="J36" s="11"/>
      <c r="K36" s="11"/>
      <c r="L36" s="11"/>
      <c r="M36" s="11"/>
      <c r="N36" s="11"/>
      <c r="O36" s="11"/>
      <c r="P36" s="11"/>
      <c r="Q36" s="11"/>
    </row>
    <row r="37" spans="2:17" ht="17.399999999999999" x14ac:dyDescent="0.3">
      <c r="B37" s="10" t="s">
        <v>45</v>
      </c>
      <c r="C37" s="11"/>
      <c r="D37" s="11"/>
      <c r="E37" s="11"/>
      <c r="F37" s="11"/>
      <c r="G37" s="11"/>
      <c r="H37" s="11"/>
      <c r="I37" s="11"/>
      <c r="J37" s="11"/>
      <c r="K37" s="11"/>
      <c r="L37" s="11"/>
      <c r="M37" s="11"/>
      <c r="N37" s="11"/>
      <c r="O37" s="11"/>
      <c r="P37" s="11"/>
      <c r="Q37" s="11"/>
    </row>
  </sheetData>
  <mergeCells count="1">
    <mergeCell ref="A18:C18"/>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45"/>
  <sheetViews>
    <sheetView zoomScale="93" workbookViewId="0">
      <selection activeCell="A2" sqref="A2"/>
    </sheetView>
  </sheetViews>
  <sheetFormatPr defaultColWidth="11.19921875" defaultRowHeight="15.6" x14ac:dyDescent="0.3"/>
  <cols>
    <col min="1" max="1" width="36" customWidth="1"/>
  </cols>
  <sheetData>
    <row r="2" spans="1:13" x14ac:dyDescent="0.3">
      <c r="B2" s="25" t="s">
        <v>9</v>
      </c>
      <c r="C2" s="25" t="s">
        <v>10</v>
      </c>
      <c r="D2" s="25" t="s">
        <v>11</v>
      </c>
      <c r="E2" s="25" t="s">
        <v>12</v>
      </c>
      <c r="F2" s="25" t="s">
        <v>13</v>
      </c>
      <c r="G2" s="25" t="s">
        <v>14</v>
      </c>
      <c r="H2" s="25" t="s">
        <v>15</v>
      </c>
      <c r="I2" s="25" t="s">
        <v>16</v>
      </c>
      <c r="J2" s="25" t="s">
        <v>17</v>
      </c>
      <c r="K2" s="25" t="s">
        <v>18</v>
      </c>
      <c r="L2" s="25" t="s">
        <v>19</v>
      </c>
      <c r="M2" s="25" t="s">
        <v>20</v>
      </c>
    </row>
    <row r="3" spans="1:13" x14ac:dyDescent="0.3">
      <c r="A3" s="2" t="s">
        <v>63</v>
      </c>
      <c r="F3" s="26">
        <v>0</v>
      </c>
      <c r="G3" s="26">
        <v>1845</v>
      </c>
      <c r="H3" s="26">
        <v>4098</v>
      </c>
      <c r="I3" s="26">
        <v>6759</v>
      </c>
      <c r="J3" s="26">
        <v>9743</v>
      </c>
      <c r="K3" s="26">
        <v>12871</v>
      </c>
    </row>
    <row r="5" spans="1:13" x14ac:dyDescent="0.3">
      <c r="A5" s="2" t="s">
        <v>66</v>
      </c>
    </row>
    <row r="6" spans="1:13" x14ac:dyDescent="0.3">
      <c r="A6" t="s">
        <v>65</v>
      </c>
      <c r="F6" s="26">
        <v>4500</v>
      </c>
      <c r="G6" s="26">
        <v>5200</v>
      </c>
      <c r="H6" s="26">
        <v>6000</v>
      </c>
      <c r="I6" s="26">
        <v>6800</v>
      </c>
      <c r="J6" s="26">
        <v>7200</v>
      </c>
      <c r="K6" s="26">
        <v>7500</v>
      </c>
    </row>
    <row r="7" spans="1:13" x14ac:dyDescent="0.3">
      <c r="A7" t="s">
        <v>64</v>
      </c>
      <c r="F7">
        <v>0</v>
      </c>
      <c r="G7">
        <v>0</v>
      </c>
      <c r="H7">
        <v>0</v>
      </c>
      <c r="I7">
        <v>0</v>
      </c>
      <c r="J7">
        <v>0</v>
      </c>
      <c r="K7">
        <v>0</v>
      </c>
    </row>
    <row r="9" spans="1:13" x14ac:dyDescent="0.3">
      <c r="A9" s="2" t="s">
        <v>67</v>
      </c>
      <c r="F9">
        <f t="shared" ref="F9:K9" si="0">F6+F7</f>
        <v>4500</v>
      </c>
      <c r="G9">
        <f t="shared" si="0"/>
        <v>5200</v>
      </c>
      <c r="H9">
        <f t="shared" si="0"/>
        <v>6000</v>
      </c>
      <c r="I9">
        <f t="shared" si="0"/>
        <v>6800</v>
      </c>
      <c r="J9">
        <f t="shared" si="0"/>
        <v>7200</v>
      </c>
      <c r="K9">
        <f t="shared" si="0"/>
        <v>7500</v>
      </c>
    </row>
    <row r="10" spans="1:13" x14ac:dyDescent="0.3">
      <c r="A10" s="2"/>
    </row>
    <row r="11" spans="1:13" x14ac:dyDescent="0.3">
      <c r="A11" s="2" t="s">
        <v>78</v>
      </c>
      <c r="F11">
        <f t="shared" ref="F11:K11" si="1">F3+F9</f>
        <v>4500</v>
      </c>
      <c r="G11">
        <f t="shared" si="1"/>
        <v>7045</v>
      </c>
      <c r="H11">
        <f t="shared" si="1"/>
        <v>10098</v>
      </c>
      <c r="I11">
        <f t="shared" si="1"/>
        <v>13559</v>
      </c>
      <c r="J11">
        <f t="shared" si="1"/>
        <v>16943</v>
      </c>
      <c r="K11">
        <f t="shared" si="1"/>
        <v>20371</v>
      </c>
    </row>
    <row r="13" spans="1:13" x14ac:dyDescent="0.3">
      <c r="A13" s="2" t="s">
        <v>68</v>
      </c>
    </row>
    <row r="14" spans="1:13" x14ac:dyDescent="0.3">
      <c r="A14" t="s">
        <v>47</v>
      </c>
      <c r="F14" s="26">
        <v>2000</v>
      </c>
      <c r="G14" s="26">
        <v>2300</v>
      </c>
      <c r="H14" s="26">
        <v>2600</v>
      </c>
      <c r="I14" s="26">
        <v>3000</v>
      </c>
      <c r="J14" s="26">
        <v>3200</v>
      </c>
      <c r="K14" s="26">
        <v>3400</v>
      </c>
    </row>
    <row r="16" spans="1:13" x14ac:dyDescent="0.3">
      <c r="A16" s="17" t="s">
        <v>74</v>
      </c>
      <c r="F16">
        <f t="shared" ref="F16:K16" si="2">F14+F15</f>
        <v>2000</v>
      </c>
      <c r="G16">
        <f t="shared" si="2"/>
        <v>2300</v>
      </c>
      <c r="H16">
        <f t="shared" si="2"/>
        <v>2600</v>
      </c>
      <c r="I16">
        <f t="shared" si="2"/>
        <v>3000</v>
      </c>
      <c r="J16">
        <f t="shared" si="2"/>
        <v>3200</v>
      </c>
      <c r="K16">
        <f t="shared" si="2"/>
        <v>3400</v>
      </c>
    </row>
    <row r="17" spans="1:11" x14ac:dyDescent="0.3">
      <c r="A17" s="17"/>
    </row>
    <row r="18" spans="1:11" x14ac:dyDescent="0.3">
      <c r="A18" s="2" t="s">
        <v>69</v>
      </c>
    </row>
    <row r="19" spans="1:11" x14ac:dyDescent="0.3">
      <c r="A19" t="s">
        <v>70</v>
      </c>
      <c r="F19">
        <v>0</v>
      </c>
      <c r="G19">
        <v>0</v>
      </c>
      <c r="H19">
        <v>0</v>
      </c>
      <c r="I19">
        <v>0</v>
      </c>
      <c r="J19">
        <v>0</v>
      </c>
      <c r="K19">
        <v>0</v>
      </c>
    </row>
    <row r="20" spans="1:11" x14ac:dyDescent="0.3">
      <c r="A20" t="s">
        <v>71</v>
      </c>
      <c r="F20">
        <v>0</v>
      </c>
      <c r="G20">
        <v>0</v>
      </c>
      <c r="H20">
        <v>0</v>
      </c>
      <c r="I20">
        <v>0</v>
      </c>
      <c r="J20">
        <v>0</v>
      </c>
      <c r="K20">
        <v>0</v>
      </c>
    </row>
    <row r="21" spans="1:11" x14ac:dyDescent="0.3">
      <c r="A21" t="s">
        <v>72</v>
      </c>
      <c r="F21" s="26">
        <v>330</v>
      </c>
      <c r="G21" s="26">
        <v>250</v>
      </c>
      <c r="H21" s="26">
        <v>270</v>
      </c>
      <c r="I21" s="26">
        <v>290</v>
      </c>
      <c r="J21" s="26">
        <v>320</v>
      </c>
      <c r="K21" s="26">
        <v>350</v>
      </c>
    </row>
    <row r="23" spans="1:11" x14ac:dyDescent="0.3">
      <c r="A23" s="17" t="s">
        <v>73</v>
      </c>
      <c r="F23">
        <f t="shared" ref="F23:K23" si="3">SUM(F19:F21)</f>
        <v>330</v>
      </c>
      <c r="G23">
        <f t="shared" si="3"/>
        <v>250</v>
      </c>
      <c r="H23">
        <f t="shared" si="3"/>
        <v>270</v>
      </c>
      <c r="I23">
        <f t="shared" si="3"/>
        <v>290</v>
      </c>
      <c r="J23">
        <f t="shared" si="3"/>
        <v>320</v>
      </c>
      <c r="K23">
        <f t="shared" si="3"/>
        <v>350</v>
      </c>
    </row>
    <row r="26" spans="1:11" x14ac:dyDescent="0.3">
      <c r="A26" s="2" t="s">
        <v>75</v>
      </c>
      <c r="F26">
        <f t="shared" ref="F26:K26" si="4">F16+F23</f>
        <v>2330</v>
      </c>
      <c r="G26">
        <f t="shared" si="4"/>
        <v>2550</v>
      </c>
      <c r="H26">
        <f t="shared" si="4"/>
        <v>2870</v>
      </c>
      <c r="I26">
        <f t="shared" si="4"/>
        <v>3290</v>
      </c>
      <c r="J26">
        <f t="shared" si="4"/>
        <v>3520</v>
      </c>
      <c r="K26">
        <f t="shared" si="4"/>
        <v>3750</v>
      </c>
    </row>
    <row r="28" spans="1:11" x14ac:dyDescent="0.3">
      <c r="A28" t="s">
        <v>76</v>
      </c>
      <c r="F28">
        <f t="shared" ref="F28:K28" si="5">F9</f>
        <v>4500</v>
      </c>
      <c r="G28">
        <f t="shared" si="5"/>
        <v>5200</v>
      </c>
      <c r="H28">
        <f t="shared" si="5"/>
        <v>6000</v>
      </c>
      <c r="I28">
        <f t="shared" si="5"/>
        <v>6800</v>
      </c>
      <c r="J28">
        <f t="shared" si="5"/>
        <v>7200</v>
      </c>
      <c r="K28">
        <f t="shared" si="5"/>
        <v>7500</v>
      </c>
    </row>
    <row r="29" spans="1:11" x14ac:dyDescent="0.3">
      <c r="A29" t="s">
        <v>77</v>
      </c>
      <c r="F29">
        <f t="shared" ref="F29:K29" si="6">F26</f>
        <v>2330</v>
      </c>
      <c r="G29">
        <f t="shared" si="6"/>
        <v>2550</v>
      </c>
      <c r="H29">
        <f t="shared" si="6"/>
        <v>2870</v>
      </c>
      <c r="I29">
        <f t="shared" si="6"/>
        <v>3290</v>
      </c>
      <c r="J29">
        <f t="shared" si="6"/>
        <v>3520</v>
      </c>
      <c r="K29">
        <f t="shared" si="6"/>
        <v>3750</v>
      </c>
    </row>
    <row r="31" spans="1:11" x14ac:dyDescent="0.3">
      <c r="A31" s="2" t="s">
        <v>80</v>
      </c>
      <c r="F31">
        <f t="shared" ref="F31:K31" si="7">F28-F29</f>
        <v>2170</v>
      </c>
      <c r="G31">
        <f t="shared" si="7"/>
        <v>2650</v>
      </c>
      <c r="H31">
        <f t="shared" si="7"/>
        <v>3130</v>
      </c>
      <c r="I31">
        <f t="shared" si="7"/>
        <v>3510</v>
      </c>
      <c r="J31">
        <f t="shared" si="7"/>
        <v>3680</v>
      </c>
      <c r="K31">
        <f t="shared" si="7"/>
        <v>3750</v>
      </c>
    </row>
    <row r="32" spans="1:11" x14ac:dyDescent="0.3">
      <c r="A32" t="s">
        <v>81</v>
      </c>
      <c r="F32">
        <v>0</v>
      </c>
      <c r="G32">
        <v>0</v>
      </c>
      <c r="H32">
        <v>0</v>
      </c>
      <c r="I32">
        <v>0</v>
      </c>
      <c r="J32">
        <v>0</v>
      </c>
      <c r="K32">
        <v>0</v>
      </c>
    </row>
    <row r="33" spans="1:14" x14ac:dyDescent="0.3">
      <c r="A33" t="s">
        <v>82</v>
      </c>
      <c r="F33" s="26">
        <v>1845</v>
      </c>
      <c r="G33" s="26">
        <v>4098</v>
      </c>
      <c r="H33" s="26">
        <v>6759</v>
      </c>
      <c r="I33" s="26">
        <v>9743</v>
      </c>
      <c r="J33" s="26">
        <v>12871</v>
      </c>
      <c r="K33" s="26">
        <v>16121</v>
      </c>
      <c r="N33" s="19"/>
    </row>
    <row r="34" spans="1:14" x14ac:dyDescent="0.3">
      <c r="N34" s="20"/>
    </row>
    <row r="35" spans="1:14" x14ac:dyDescent="0.3">
      <c r="N35" s="21"/>
    </row>
    <row r="36" spans="1:14" x14ac:dyDescent="0.3">
      <c r="N36" s="22"/>
    </row>
    <row r="37" spans="1:14" ht="17.399999999999999" x14ac:dyDescent="0.3">
      <c r="C37" s="18"/>
      <c r="N37" s="22"/>
    </row>
    <row r="38" spans="1:14" x14ac:dyDescent="0.3">
      <c r="N38" s="23"/>
    </row>
    <row r="39" spans="1:14" x14ac:dyDescent="0.3">
      <c r="N39" s="23"/>
    </row>
    <row r="40" spans="1:14" x14ac:dyDescent="0.3">
      <c r="N40" s="22"/>
    </row>
    <row r="41" spans="1:14" x14ac:dyDescent="0.3">
      <c r="N41" s="24"/>
    </row>
    <row r="42" spans="1:14" x14ac:dyDescent="0.3">
      <c r="N42" s="20"/>
    </row>
    <row r="43" spans="1:14" x14ac:dyDescent="0.3">
      <c r="N43" s="19"/>
    </row>
    <row r="44" spans="1:14" x14ac:dyDescent="0.3">
      <c r="N44" s="19"/>
    </row>
    <row r="45" spans="1:14" x14ac:dyDescent="0.3">
      <c r="N45" s="1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7"/>
  <sheetViews>
    <sheetView zoomScale="67" workbookViewId="0">
      <selection activeCell="B31" sqref="B31"/>
    </sheetView>
  </sheetViews>
  <sheetFormatPr defaultColWidth="11.19921875" defaultRowHeight="15.6" x14ac:dyDescent="0.3"/>
  <cols>
    <col min="1" max="1" width="31.09765625" bestFit="1" customWidth="1"/>
  </cols>
  <sheetData>
    <row r="1" spans="1:2" x14ac:dyDescent="0.3">
      <c r="A1" t="s">
        <v>5</v>
      </c>
    </row>
    <row r="2" spans="1:2" x14ac:dyDescent="0.3">
      <c r="A2" t="s">
        <v>152</v>
      </c>
    </row>
    <row r="3" spans="1:2" x14ac:dyDescent="0.3">
      <c r="A3" t="s">
        <v>153</v>
      </c>
    </row>
    <row r="4" spans="1:2" x14ac:dyDescent="0.3">
      <c r="A4" t="s">
        <v>147</v>
      </c>
      <c r="B4" s="26">
        <v>16121</v>
      </c>
    </row>
    <row r="5" spans="1:2" x14ac:dyDescent="0.3">
      <c r="A5" t="s">
        <v>154</v>
      </c>
      <c r="B5">
        <v>0</v>
      </c>
    </row>
    <row r="6" spans="1:2" x14ac:dyDescent="0.3">
      <c r="A6" t="s">
        <v>155</v>
      </c>
      <c r="B6" s="26">
        <v>350</v>
      </c>
    </row>
    <row r="7" spans="1:2" x14ac:dyDescent="0.3">
      <c r="A7" t="s">
        <v>156</v>
      </c>
      <c r="B7" s="26">
        <f>SUM(B4:B6)</f>
        <v>16471</v>
      </c>
    </row>
    <row r="9" spans="1:2" x14ac:dyDescent="0.3">
      <c r="A9" t="s">
        <v>157</v>
      </c>
    </row>
    <row r="10" spans="1:2" x14ac:dyDescent="0.3">
      <c r="A10" t="s">
        <v>148</v>
      </c>
      <c r="B10">
        <v>7000</v>
      </c>
    </row>
    <row r="11" spans="1:2" x14ac:dyDescent="0.3">
      <c r="A11" t="s">
        <v>149</v>
      </c>
      <c r="B11">
        <v>200</v>
      </c>
    </row>
    <row r="12" spans="1:2" x14ac:dyDescent="0.3">
      <c r="A12" t="s">
        <v>85</v>
      </c>
      <c r="B12">
        <v>500</v>
      </c>
    </row>
    <row r="13" spans="1:2" x14ac:dyDescent="0.3">
      <c r="A13" t="s">
        <v>86</v>
      </c>
      <c r="B13">
        <v>100</v>
      </c>
    </row>
    <row r="14" spans="1:2" x14ac:dyDescent="0.3">
      <c r="A14" t="s">
        <v>150</v>
      </c>
      <c r="B14">
        <v>80</v>
      </c>
    </row>
    <row r="15" spans="1:2" x14ac:dyDescent="0.3">
      <c r="A15" t="s">
        <v>92</v>
      </c>
      <c r="B15">
        <v>150</v>
      </c>
    </row>
    <row r="16" spans="1:2" x14ac:dyDescent="0.3">
      <c r="A16" t="s">
        <v>158</v>
      </c>
      <c r="B16">
        <f>SUM(B10:B15)</f>
        <v>8030</v>
      </c>
    </row>
    <row r="18" spans="1:4" x14ac:dyDescent="0.3">
      <c r="A18" t="s">
        <v>159</v>
      </c>
      <c r="B18" s="26">
        <f>SUM(B7,B16)</f>
        <v>24501</v>
      </c>
    </row>
    <row r="20" spans="1:4" x14ac:dyDescent="0.3">
      <c r="A20" t="s">
        <v>160</v>
      </c>
    </row>
    <row r="21" spans="1:4" x14ac:dyDescent="0.3">
      <c r="A21" t="s">
        <v>26</v>
      </c>
      <c r="B21">
        <v>0</v>
      </c>
    </row>
    <row r="22" spans="1:4" ht="18" x14ac:dyDescent="0.35">
      <c r="A22" t="s">
        <v>151</v>
      </c>
      <c r="B22">
        <v>0</v>
      </c>
      <c r="D22" s="15" t="s">
        <v>59</v>
      </c>
    </row>
    <row r="23" spans="1:4" x14ac:dyDescent="0.3">
      <c r="A23" t="s">
        <v>161</v>
      </c>
      <c r="B23">
        <v>0</v>
      </c>
    </row>
    <row r="24" spans="1:4" x14ac:dyDescent="0.3">
      <c r="A24" t="s">
        <v>162</v>
      </c>
      <c r="B24">
        <v>0</v>
      </c>
      <c r="D24" s="7" t="s">
        <v>54</v>
      </c>
    </row>
    <row r="26" spans="1:4" x14ac:dyDescent="0.3">
      <c r="A26" t="s">
        <v>163</v>
      </c>
      <c r="D26" s="7" t="s">
        <v>60</v>
      </c>
    </row>
    <row r="27" spans="1:4" x14ac:dyDescent="0.3">
      <c r="A27" t="s">
        <v>164</v>
      </c>
      <c r="B27">
        <v>5000</v>
      </c>
    </row>
    <row r="28" spans="1:4" x14ac:dyDescent="0.3">
      <c r="A28" t="s">
        <v>124</v>
      </c>
      <c r="B28">
        <v>16057</v>
      </c>
      <c r="D28" s="8" t="s">
        <v>55</v>
      </c>
    </row>
    <row r="29" spans="1:4" x14ac:dyDescent="0.3">
      <c r="A29" t="s">
        <v>165</v>
      </c>
      <c r="B29">
        <f>SUM(B27:B28)</f>
        <v>21057</v>
      </c>
      <c r="D29" s="8" t="s">
        <v>56</v>
      </c>
    </row>
    <row r="30" spans="1:4" x14ac:dyDescent="0.3">
      <c r="D30" s="8" t="s">
        <v>57</v>
      </c>
    </row>
    <row r="31" spans="1:4" x14ac:dyDescent="0.3">
      <c r="A31" t="s">
        <v>166</v>
      </c>
      <c r="B31" s="26">
        <f>B18-B24</f>
        <v>24501</v>
      </c>
      <c r="D31" s="8" t="s">
        <v>58</v>
      </c>
    </row>
    <row r="33" spans="4:4" x14ac:dyDescent="0.3">
      <c r="D33" s="8" t="s">
        <v>44</v>
      </c>
    </row>
    <row r="34" spans="4:4" x14ac:dyDescent="0.3">
      <c r="D34" s="7" t="s">
        <v>61</v>
      </c>
    </row>
    <row r="35" spans="4:4" x14ac:dyDescent="0.3">
      <c r="D35" s="7" t="s">
        <v>62</v>
      </c>
    </row>
    <row r="36" spans="4:4" x14ac:dyDescent="0.3">
      <c r="D36" s="7" t="s">
        <v>79</v>
      </c>
    </row>
    <row r="37" spans="4:4" x14ac:dyDescent="0.3">
      <c r="D37" s="1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4"/>
  <sheetViews>
    <sheetView zoomScale="75" workbookViewId="0">
      <selection sqref="A1:N25"/>
    </sheetView>
  </sheetViews>
  <sheetFormatPr defaultColWidth="11.19921875" defaultRowHeight="15.6" x14ac:dyDescent="0.3"/>
  <cols>
    <col min="1" max="1" width="26.296875" bestFit="1" customWidth="1"/>
    <col min="14" max="14" width="12" bestFit="1" customWidth="1"/>
  </cols>
  <sheetData>
    <row r="1" spans="1:14" x14ac:dyDescent="0.3">
      <c r="A1" t="s">
        <v>1</v>
      </c>
    </row>
    <row r="2" spans="1:14" x14ac:dyDescent="0.3">
      <c r="B2" t="s">
        <v>9</v>
      </c>
      <c r="C2" t="s">
        <v>10</v>
      </c>
      <c r="D2" t="s">
        <v>11</v>
      </c>
      <c r="E2" t="s">
        <v>12</v>
      </c>
      <c r="F2" t="s">
        <v>13</v>
      </c>
      <c r="G2" t="s">
        <v>14</v>
      </c>
      <c r="H2" t="s">
        <v>15</v>
      </c>
      <c r="I2" t="s">
        <v>16</v>
      </c>
      <c r="J2" t="s">
        <v>17</v>
      </c>
      <c r="K2" t="s">
        <v>18</v>
      </c>
      <c r="L2" t="s">
        <v>19</v>
      </c>
      <c r="M2" t="s">
        <v>20</v>
      </c>
      <c r="N2" t="s">
        <v>21</v>
      </c>
    </row>
    <row r="3" spans="1:14" x14ac:dyDescent="0.3">
      <c r="A3" s="2" t="s">
        <v>8</v>
      </c>
      <c r="F3" s="26"/>
      <c r="G3" s="26"/>
      <c r="H3" s="26"/>
      <c r="I3" s="26"/>
      <c r="J3" s="26"/>
      <c r="K3" s="26"/>
      <c r="N3" s="26"/>
    </row>
    <row r="4" spans="1:14" x14ac:dyDescent="0.3">
      <c r="A4" t="s">
        <v>98</v>
      </c>
      <c r="F4" s="26">
        <v>3600</v>
      </c>
      <c r="G4" s="26">
        <v>4080</v>
      </c>
      <c r="H4" s="26">
        <v>4560</v>
      </c>
      <c r="I4" s="26">
        <v>5100</v>
      </c>
      <c r="J4" s="26">
        <v>5400</v>
      </c>
      <c r="K4" s="26">
        <v>5700</v>
      </c>
      <c r="N4" s="26">
        <f>SUM(F4:K4)</f>
        <v>28440</v>
      </c>
    </row>
    <row r="5" spans="1:14" x14ac:dyDescent="0.3">
      <c r="A5" t="s">
        <v>96</v>
      </c>
      <c r="F5" s="26">
        <v>2400</v>
      </c>
      <c r="G5" s="26">
        <v>2720</v>
      </c>
      <c r="H5" s="26">
        <v>3040</v>
      </c>
      <c r="I5" s="26">
        <v>3400</v>
      </c>
      <c r="J5" s="26">
        <v>3600</v>
      </c>
      <c r="K5" s="26">
        <v>3800</v>
      </c>
      <c r="N5" s="26">
        <f>SUM(F5:K5)</f>
        <v>18960</v>
      </c>
    </row>
    <row r="7" spans="1:14" x14ac:dyDescent="0.3">
      <c r="A7" t="s">
        <v>99</v>
      </c>
      <c r="F7" s="26">
        <f t="shared" ref="F7:K7" si="0">SUM(F4:F5)</f>
        <v>6000</v>
      </c>
      <c r="G7" s="26">
        <f t="shared" si="0"/>
        <v>6800</v>
      </c>
      <c r="H7" s="26">
        <f t="shared" si="0"/>
        <v>7600</v>
      </c>
      <c r="I7" s="26">
        <f t="shared" si="0"/>
        <v>8500</v>
      </c>
      <c r="J7" s="26">
        <f t="shared" si="0"/>
        <v>9000</v>
      </c>
      <c r="K7" s="26">
        <f t="shared" si="0"/>
        <v>9500</v>
      </c>
      <c r="N7" s="26">
        <f>SUM(N4:N5)</f>
        <v>47400</v>
      </c>
    </row>
    <row r="8" spans="1:14" x14ac:dyDescent="0.3">
      <c r="A8" s="2" t="s">
        <v>47</v>
      </c>
      <c r="F8" s="26">
        <v>2500</v>
      </c>
      <c r="G8" s="26">
        <v>2800</v>
      </c>
      <c r="H8" s="26">
        <v>3200</v>
      </c>
      <c r="I8" s="26">
        <v>3600</v>
      </c>
      <c r="J8" s="26">
        <v>3800</v>
      </c>
      <c r="K8" s="26">
        <v>4000</v>
      </c>
      <c r="N8" s="26">
        <f>SUM(F8:K8)</f>
        <v>19900</v>
      </c>
    </row>
    <row r="10" spans="1:14" x14ac:dyDescent="0.3">
      <c r="A10" s="2" t="s">
        <v>53</v>
      </c>
      <c r="F10" s="26">
        <f t="shared" ref="F10:K10" si="1">F7-F8</f>
        <v>3500</v>
      </c>
      <c r="G10" s="26">
        <f t="shared" si="1"/>
        <v>4000</v>
      </c>
      <c r="H10" s="26">
        <f t="shared" si="1"/>
        <v>4400</v>
      </c>
      <c r="I10" s="26">
        <f t="shared" si="1"/>
        <v>4900</v>
      </c>
      <c r="J10" s="26">
        <f t="shared" si="1"/>
        <v>5200</v>
      </c>
      <c r="K10" s="26">
        <f t="shared" si="1"/>
        <v>5500</v>
      </c>
      <c r="N10" s="26">
        <f>N7-N8</f>
        <v>27500</v>
      </c>
    </row>
    <row r="12" spans="1:14" x14ac:dyDescent="0.3">
      <c r="A12" s="2" t="s">
        <v>52</v>
      </c>
    </row>
    <row r="13" spans="1:14" x14ac:dyDescent="0.3">
      <c r="A13" t="s">
        <v>100</v>
      </c>
      <c r="F13">
        <v>0</v>
      </c>
      <c r="G13">
        <v>0</v>
      </c>
      <c r="H13">
        <v>0</v>
      </c>
      <c r="I13">
        <v>0</v>
      </c>
      <c r="J13">
        <v>0</v>
      </c>
      <c r="K13">
        <v>0</v>
      </c>
      <c r="N13">
        <v>0</v>
      </c>
    </row>
    <row r="14" spans="1:14" x14ac:dyDescent="0.3">
      <c r="A14" t="s">
        <v>34</v>
      </c>
      <c r="F14" s="26">
        <v>500</v>
      </c>
      <c r="G14">
        <v>0</v>
      </c>
      <c r="H14">
        <v>0</v>
      </c>
      <c r="I14">
        <v>0</v>
      </c>
      <c r="J14">
        <v>0</v>
      </c>
      <c r="K14">
        <v>0</v>
      </c>
      <c r="N14" s="26">
        <v>100</v>
      </c>
    </row>
    <row r="15" spans="1:14" x14ac:dyDescent="0.3">
      <c r="A15" t="s">
        <v>35</v>
      </c>
      <c r="E15" s="1"/>
      <c r="F15" s="26">
        <v>200</v>
      </c>
      <c r="G15" s="26">
        <v>220</v>
      </c>
      <c r="H15" s="26">
        <v>240</v>
      </c>
      <c r="I15" s="26">
        <v>260</v>
      </c>
      <c r="J15" s="26">
        <v>280</v>
      </c>
      <c r="K15" s="26">
        <v>300</v>
      </c>
      <c r="N15" s="26">
        <f>SUM(F15:K15)</f>
        <v>1500</v>
      </c>
    </row>
    <row r="16" spans="1:14" x14ac:dyDescent="0.3">
      <c r="A16" t="s">
        <v>101</v>
      </c>
      <c r="F16" s="26">
        <v>100</v>
      </c>
      <c r="G16" s="26">
        <v>110</v>
      </c>
      <c r="H16" s="26">
        <v>120</v>
      </c>
      <c r="I16" s="26">
        <v>130</v>
      </c>
      <c r="J16" s="26">
        <v>140</v>
      </c>
      <c r="K16" s="26">
        <v>150</v>
      </c>
      <c r="N16" s="26">
        <f>SUM(F16:K16)</f>
        <v>750</v>
      </c>
    </row>
    <row r="17" spans="1:14" x14ac:dyDescent="0.3">
      <c r="A17" t="s">
        <v>37</v>
      </c>
      <c r="F17" s="26">
        <v>0</v>
      </c>
      <c r="G17">
        <v>0</v>
      </c>
      <c r="H17">
        <v>0</v>
      </c>
      <c r="I17">
        <v>0</v>
      </c>
      <c r="J17">
        <v>0</v>
      </c>
      <c r="K17">
        <v>0</v>
      </c>
      <c r="N17">
        <v>0</v>
      </c>
    </row>
    <row r="18" spans="1:14" ht="15" customHeight="1" x14ac:dyDescent="0.3">
      <c r="A18" s="2"/>
      <c r="C18" s="2"/>
    </row>
    <row r="19" spans="1:14" ht="15" customHeight="1" x14ac:dyDescent="0.3"/>
    <row r="20" spans="1:14" x14ac:dyDescent="0.3">
      <c r="A20" s="2" t="s">
        <v>102</v>
      </c>
      <c r="C20" s="2"/>
      <c r="F20" s="26">
        <f>SUM(F14:F17)</f>
        <v>800</v>
      </c>
      <c r="G20">
        <f>SUM(G13:G17)</f>
        <v>330</v>
      </c>
      <c r="H20">
        <f>SUM(H13:H17)</f>
        <v>360</v>
      </c>
      <c r="I20">
        <f>SUM(I13:I17)</f>
        <v>390</v>
      </c>
      <c r="J20">
        <f>SUM(J13:J17)</f>
        <v>420</v>
      </c>
      <c r="K20">
        <f>SUM(K13:K18)</f>
        <v>450</v>
      </c>
      <c r="N20" s="26">
        <f>SUM(F20:K20)</f>
        <v>2750</v>
      </c>
    </row>
    <row r="21" spans="1:14" x14ac:dyDescent="0.3">
      <c r="A21" s="2"/>
    </row>
    <row r="22" spans="1:14" x14ac:dyDescent="0.3">
      <c r="A22" s="2" t="s">
        <v>103</v>
      </c>
      <c r="F22" s="26">
        <f t="shared" ref="F22:K22" si="2">F10-F20</f>
        <v>2700</v>
      </c>
      <c r="G22" s="26">
        <f t="shared" si="2"/>
        <v>3670</v>
      </c>
      <c r="H22" s="26">
        <f t="shared" si="2"/>
        <v>4040</v>
      </c>
      <c r="I22" s="26">
        <f t="shared" si="2"/>
        <v>4510</v>
      </c>
      <c r="J22" s="26">
        <f t="shared" si="2"/>
        <v>4780</v>
      </c>
      <c r="K22" s="26">
        <f t="shared" si="2"/>
        <v>5050</v>
      </c>
      <c r="N22" s="26">
        <f>N10-N20</f>
        <v>24750</v>
      </c>
    </row>
    <row r="23" spans="1:14" x14ac:dyDescent="0.3">
      <c r="A23" t="s">
        <v>104</v>
      </c>
      <c r="F23" s="26">
        <f t="shared" ref="F23:K23" si="3">F22*15%</f>
        <v>405</v>
      </c>
      <c r="G23" s="27">
        <f t="shared" si="3"/>
        <v>550.5</v>
      </c>
      <c r="H23" s="26">
        <f t="shared" si="3"/>
        <v>606</v>
      </c>
      <c r="I23" s="27">
        <f t="shared" si="3"/>
        <v>676.5</v>
      </c>
      <c r="J23" s="26">
        <f t="shared" si="3"/>
        <v>717</v>
      </c>
      <c r="K23" s="27">
        <f t="shared" si="3"/>
        <v>757.5</v>
      </c>
      <c r="N23" s="27">
        <f>N22*15%</f>
        <v>3712.5</v>
      </c>
    </row>
    <row r="24" spans="1:14" x14ac:dyDescent="0.3">
      <c r="A24" s="2" t="s">
        <v>105</v>
      </c>
      <c r="F24" s="26">
        <f t="shared" ref="F24:K24" si="4">F22-F23</f>
        <v>2295</v>
      </c>
      <c r="G24" s="27">
        <f t="shared" si="4"/>
        <v>3119.5</v>
      </c>
      <c r="H24" s="26">
        <f t="shared" si="4"/>
        <v>3434</v>
      </c>
      <c r="I24" s="27">
        <f t="shared" si="4"/>
        <v>3833.5</v>
      </c>
      <c r="J24" s="26">
        <f t="shared" si="4"/>
        <v>4063</v>
      </c>
      <c r="K24" s="27">
        <f t="shared" si="4"/>
        <v>4292.5</v>
      </c>
      <c r="N24" s="27">
        <f>N22-N23</f>
        <v>21037.5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4"/>
  <sheetViews>
    <sheetView zoomScale="62" workbookViewId="0">
      <selection sqref="A1:M35"/>
    </sheetView>
  </sheetViews>
  <sheetFormatPr defaultColWidth="11.19921875" defaultRowHeight="15.6" x14ac:dyDescent="0.3"/>
  <cols>
    <col min="1" max="1" width="27.59765625" customWidth="1"/>
  </cols>
  <sheetData>
    <row r="1" spans="1:13" x14ac:dyDescent="0.3">
      <c r="A1" t="s">
        <v>3</v>
      </c>
      <c r="B1" t="s">
        <v>125</v>
      </c>
      <c r="C1" t="s">
        <v>126</v>
      </c>
      <c r="D1" t="s">
        <v>11</v>
      </c>
      <c r="E1" t="s">
        <v>12</v>
      </c>
      <c r="F1" t="s">
        <v>13</v>
      </c>
      <c r="G1" t="s">
        <v>14</v>
      </c>
      <c r="H1" t="s">
        <v>15</v>
      </c>
      <c r="I1" t="s">
        <v>16</v>
      </c>
      <c r="J1" t="s">
        <v>17</v>
      </c>
      <c r="K1" t="s">
        <v>18</v>
      </c>
      <c r="L1" t="s">
        <v>19</v>
      </c>
      <c r="M1" t="s">
        <v>127</v>
      </c>
    </row>
    <row r="2" spans="1:13" x14ac:dyDescent="0.3">
      <c r="A2" s="2" t="s">
        <v>111</v>
      </c>
      <c r="F2" s="26">
        <v>16121</v>
      </c>
      <c r="G2" s="26">
        <v>18416</v>
      </c>
      <c r="H2" s="27">
        <v>21535.5</v>
      </c>
      <c r="I2" s="27">
        <v>24969.5</v>
      </c>
      <c r="J2" s="26">
        <v>28803</v>
      </c>
      <c r="K2" s="26">
        <v>32866</v>
      </c>
    </row>
    <row r="4" spans="1:13" x14ac:dyDescent="0.3">
      <c r="A4" s="2" t="s">
        <v>66</v>
      </c>
    </row>
    <row r="5" spans="1:13" x14ac:dyDescent="0.3">
      <c r="A5" t="s">
        <v>112</v>
      </c>
      <c r="F5" s="26">
        <v>6000</v>
      </c>
      <c r="G5" s="26">
        <v>6800</v>
      </c>
      <c r="H5" s="26">
        <v>7600</v>
      </c>
      <c r="I5" s="26">
        <v>8500</v>
      </c>
      <c r="J5" s="26">
        <v>9000</v>
      </c>
      <c r="K5" s="26">
        <v>9500</v>
      </c>
    </row>
    <row r="6" spans="1:13" x14ac:dyDescent="0.3">
      <c r="A6" t="s">
        <v>113</v>
      </c>
      <c r="F6">
        <v>0</v>
      </c>
      <c r="G6">
        <v>0</v>
      </c>
      <c r="H6">
        <v>0</v>
      </c>
      <c r="I6">
        <v>0</v>
      </c>
      <c r="J6">
        <v>0</v>
      </c>
      <c r="K6">
        <v>0</v>
      </c>
    </row>
    <row r="8" spans="1:13" x14ac:dyDescent="0.3">
      <c r="A8" s="2" t="s">
        <v>114</v>
      </c>
      <c r="F8" s="26">
        <f t="shared" ref="F8:K8" si="0">SUM(F5:F6)</f>
        <v>6000</v>
      </c>
      <c r="G8" s="26">
        <f t="shared" si="0"/>
        <v>6800</v>
      </c>
      <c r="H8" s="26">
        <f t="shared" si="0"/>
        <v>7600</v>
      </c>
      <c r="I8" s="26">
        <f t="shared" si="0"/>
        <v>8500</v>
      </c>
      <c r="J8" s="26">
        <f t="shared" si="0"/>
        <v>9000</v>
      </c>
      <c r="K8" s="26">
        <f t="shared" si="0"/>
        <v>9500</v>
      </c>
    </row>
    <row r="10" spans="1:13" x14ac:dyDescent="0.3">
      <c r="A10" t="s">
        <v>115</v>
      </c>
      <c r="F10" s="26">
        <f>SUM(F2+F8)</f>
        <v>22121</v>
      </c>
      <c r="G10" s="26">
        <f>G2+G8</f>
        <v>25216</v>
      </c>
      <c r="H10" s="27">
        <f>H2+H8</f>
        <v>29135.5</v>
      </c>
      <c r="I10" s="27">
        <f>I2+I8</f>
        <v>33469.5</v>
      </c>
      <c r="J10" s="26">
        <f>J2+J8</f>
        <v>37803</v>
      </c>
      <c r="K10" s="26">
        <f>K2+K8</f>
        <v>42366</v>
      </c>
    </row>
    <row r="12" spans="1:13" x14ac:dyDescent="0.3">
      <c r="A12" s="2" t="s">
        <v>116</v>
      </c>
    </row>
    <row r="13" spans="1:13" x14ac:dyDescent="0.3">
      <c r="A13" t="s">
        <v>47</v>
      </c>
      <c r="F13" s="26">
        <v>2500</v>
      </c>
      <c r="G13" s="26">
        <v>2800</v>
      </c>
      <c r="H13" s="26">
        <v>3200</v>
      </c>
      <c r="I13" s="26">
        <v>3600</v>
      </c>
      <c r="J13" s="26">
        <v>3800</v>
      </c>
      <c r="K13" s="26">
        <v>4000</v>
      </c>
    </row>
    <row r="15" spans="1:13" x14ac:dyDescent="0.3">
      <c r="A15" t="s">
        <v>74</v>
      </c>
      <c r="F15" s="26">
        <v>2500</v>
      </c>
      <c r="G15" s="26">
        <v>2800</v>
      </c>
      <c r="H15" s="26">
        <v>3200</v>
      </c>
      <c r="I15" s="26">
        <v>3600</v>
      </c>
      <c r="J15" s="26">
        <v>3800</v>
      </c>
      <c r="K15" s="26">
        <v>4000</v>
      </c>
    </row>
    <row r="17" spans="1:11" x14ac:dyDescent="0.3">
      <c r="A17" s="2" t="s">
        <v>117</v>
      </c>
    </row>
    <row r="18" spans="1:11" x14ac:dyDescent="0.3">
      <c r="A18" t="s">
        <v>70</v>
      </c>
      <c r="F18">
        <v>0</v>
      </c>
      <c r="G18">
        <v>0</v>
      </c>
      <c r="H18">
        <v>0</v>
      </c>
      <c r="I18">
        <v>0</v>
      </c>
      <c r="J18">
        <v>0</v>
      </c>
      <c r="K18">
        <v>0</v>
      </c>
    </row>
    <row r="19" spans="1:11" x14ac:dyDescent="0.3">
      <c r="A19" t="s">
        <v>118</v>
      </c>
      <c r="F19">
        <v>0</v>
      </c>
      <c r="G19">
        <v>0</v>
      </c>
      <c r="H19">
        <v>0</v>
      </c>
      <c r="I19">
        <v>0</v>
      </c>
      <c r="J19">
        <v>0</v>
      </c>
      <c r="K19">
        <v>0</v>
      </c>
    </row>
    <row r="20" spans="1:11" x14ac:dyDescent="0.3">
      <c r="A20" t="s">
        <v>128</v>
      </c>
      <c r="F20" s="26">
        <v>500</v>
      </c>
      <c r="G20">
        <v>0</v>
      </c>
      <c r="H20">
        <v>0</v>
      </c>
      <c r="I20">
        <v>0</v>
      </c>
      <c r="J20">
        <v>0</v>
      </c>
      <c r="K20">
        <v>0</v>
      </c>
    </row>
    <row r="21" spans="1:11" x14ac:dyDescent="0.3">
      <c r="A21" t="s">
        <v>35</v>
      </c>
      <c r="F21" s="26">
        <v>200</v>
      </c>
      <c r="G21" s="26">
        <v>220</v>
      </c>
      <c r="H21" s="26">
        <v>240</v>
      </c>
      <c r="I21" s="26">
        <v>260</v>
      </c>
      <c r="J21" s="26">
        <v>280</v>
      </c>
      <c r="K21" s="26">
        <v>300</v>
      </c>
    </row>
    <row r="22" spans="1:11" x14ac:dyDescent="0.3">
      <c r="A22" t="s">
        <v>119</v>
      </c>
      <c r="F22" s="26">
        <v>100</v>
      </c>
      <c r="G22" s="26">
        <v>110</v>
      </c>
      <c r="H22" s="26">
        <v>120</v>
      </c>
      <c r="I22" s="26">
        <v>130</v>
      </c>
      <c r="J22" s="26">
        <v>140</v>
      </c>
      <c r="K22" s="26">
        <v>150</v>
      </c>
    </row>
    <row r="25" spans="1:11" x14ac:dyDescent="0.3">
      <c r="A25" s="2" t="s">
        <v>120</v>
      </c>
      <c r="F25">
        <f>SUM(F18:F22)</f>
        <v>800</v>
      </c>
      <c r="G25">
        <f>SUM(G18:G22)</f>
        <v>330</v>
      </c>
      <c r="H25">
        <f>SUM(H18:H22)</f>
        <v>360</v>
      </c>
      <c r="I25">
        <f>SUM(I18:I22)</f>
        <v>390</v>
      </c>
      <c r="J25">
        <f>SUM(J18:J22)</f>
        <v>420</v>
      </c>
      <c r="K25">
        <f>SUM(K18:K23)</f>
        <v>450</v>
      </c>
    </row>
    <row r="27" spans="1:11" x14ac:dyDescent="0.3">
      <c r="A27" s="2" t="s">
        <v>75</v>
      </c>
      <c r="F27" s="26">
        <f t="shared" ref="F27:K27" si="1">F15+F25</f>
        <v>3300</v>
      </c>
      <c r="G27" s="26">
        <f t="shared" si="1"/>
        <v>3130</v>
      </c>
      <c r="H27" s="26">
        <f t="shared" si="1"/>
        <v>3560</v>
      </c>
      <c r="I27" s="26">
        <f t="shared" si="1"/>
        <v>3990</v>
      </c>
      <c r="J27" s="26">
        <f t="shared" si="1"/>
        <v>4220</v>
      </c>
      <c r="K27" s="26">
        <f t="shared" si="1"/>
        <v>4450</v>
      </c>
    </row>
    <row r="29" spans="1:11" x14ac:dyDescent="0.3">
      <c r="A29" t="s">
        <v>121</v>
      </c>
      <c r="F29" s="26">
        <v>6000</v>
      </c>
      <c r="G29" s="26">
        <v>6800</v>
      </c>
      <c r="H29" s="26">
        <v>7600</v>
      </c>
      <c r="I29" s="26">
        <v>8500</v>
      </c>
      <c r="J29" s="26">
        <v>9000</v>
      </c>
      <c r="K29" s="26">
        <v>9500</v>
      </c>
    </row>
    <row r="30" spans="1:11" x14ac:dyDescent="0.3">
      <c r="A30" t="s">
        <v>122</v>
      </c>
      <c r="F30" s="26">
        <v>3300</v>
      </c>
      <c r="G30" s="26">
        <v>3130</v>
      </c>
      <c r="H30" s="26">
        <v>3560</v>
      </c>
      <c r="I30" s="26">
        <v>3990</v>
      </c>
      <c r="J30" s="26">
        <v>4220</v>
      </c>
      <c r="K30" s="26">
        <v>4450</v>
      </c>
    </row>
    <row r="32" spans="1:11" x14ac:dyDescent="0.3">
      <c r="A32" s="2" t="s">
        <v>123</v>
      </c>
      <c r="F32" s="26">
        <f t="shared" ref="F32:K32" si="2">F29-F30</f>
        <v>2700</v>
      </c>
      <c r="G32" s="26">
        <f t="shared" si="2"/>
        <v>3670</v>
      </c>
      <c r="H32" s="26">
        <f t="shared" si="2"/>
        <v>4040</v>
      </c>
      <c r="I32" s="26">
        <f t="shared" si="2"/>
        <v>4510</v>
      </c>
      <c r="J32" s="26">
        <f t="shared" si="2"/>
        <v>4780</v>
      </c>
      <c r="K32" s="26">
        <f t="shared" si="2"/>
        <v>5050</v>
      </c>
    </row>
    <row r="33" spans="1:11" x14ac:dyDescent="0.3">
      <c r="A33" t="s">
        <v>124</v>
      </c>
      <c r="F33">
        <v>0</v>
      </c>
      <c r="G33">
        <v>0</v>
      </c>
      <c r="H33">
        <v>0</v>
      </c>
      <c r="I33">
        <v>0</v>
      </c>
      <c r="J33">
        <v>0</v>
      </c>
      <c r="K33">
        <v>0</v>
      </c>
    </row>
    <row r="34" spans="1:11" x14ac:dyDescent="0.3">
      <c r="A34" t="s">
        <v>82</v>
      </c>
      <c r="F34" s="26">
        <v>18416</v>
      </c>
      <c r="G34" s="27">
        <v>21535.5</v>
      </c>
      <c r="H34" s="27">
        <v>24969.5</v>
      </c>
      <c r="I34" s="26">
        <v>28803</v>
      </c>
      <c r="J34" s="26">
        <v>32866</v>
      </c>
      <c r="K34" s="26">
        <v>37916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30"/>
  <sheetViews>
    <sheetView workbookViewId="0">
      <selection activeCell="C30" sqref="C30"/>
    </sheetView>
  </sheetViews>
  <sheetFormatPr defaultColWidth="11.19921875" defaultRowHeight="15.6" x14ac:dyDescent="0.3"/>
  <cols>
    <col min="1" max="1" width="31.3984375" bestFit="1" customWidth="1"/>
  </cols>
  <sheetData>
    <row r="1" spans="1:2" x14ac:dyDescent="0.3">
      <c r="A1" t="s">
        <v>6</v>
      </c>
    </row>
    <row r="3" spans="1:2" x14ac:dyDescent="0.3">
      <c r="A3" s="2" t="s">
        <v>152</v>
      </c>
    </row>
    <row r="4" spans="1:2" x14ac:dyDescent="0.3">
      <c r="A4" t="s">
        <v>153</v>
      </c>
    </row>
    <row r="5" spans="1:2" x14ac:dyDescent="0.3">
      <c r="A5" t="s">
        <v>167</v>
      </c>
      <c r="B5">
        <v>37916</v>
      </c>
    </row>
    <row r="6" spans="1:2" x14ac:dyDescent="0.3">
      <c r="A6" t="s">
        <v>113</v>
      </c>
      <c r="B6">
        <v>0</v>
      </c>
    </row>
    <row r="7" spans="1:2" x14ac:dyDescent="0.3">
      <c r="A7" t="s">
        <v>155</v>
      </c>
      <c r="B7">
        <v>3500</v>
      </c>
    </row>
    <row r="8" spans="1:2" x14ac:dyDescent="0.3">
      <c r="A8" t="s">
        <v>168</v>
      </c>
      <c r="B8">
        <v>500</v>
      </c>
    </row>
    <row r="9" spans="1:2" x14ac:dyDescent="0.3">
      <c r="A9" t="s">
        <v>156</v>
      </c>
      <c r="B9">
        <f>SUM(B5:B8)</f>
        <v>41916</v>
      </c>
    </row>
    <row r="11" spans="1:2" x14ac:dyDescent="0.3">
      <c r="A11" t="s">
        <v>169</v>
      </c>
    </row>
    <row r="12" spans="1:2" x14ac:dyDescent="0.3">
      <c r="A12" t="s">
        <v>170</v>
      </c>
      <c r="B12">
        <v>5000</v>
      </c>
    </row>
    <row r="13" spans="1:2" x14ac:dyDescent="0.3">
      <c r="A13" t="s">
        <v>171</v>
      </c>
      <c r="B13">
        <v>-1000</v>
      </c>
    </row>
    <row r="14" spans="1:2" x14ac:dyDescent="0.3">
      <c r="A14" t="s">
        <v>158</v>
      </c>
      <c r="B14">
        <f>SUM(B12:B13)</f>
        <v>4000</v>
      </c>
    </row>
    <row r="15" spans="1:2" x14ac:dyDescent="0.3">
      <c r="A15" t="s">
        <v>159</v>
      </c>
      <c r="B15">
        <f>SUM(B9,B14)</f>
        <v>45916</v>
      </c>
    </row>
    <row r="17" spans="1:2" x14ac:dyDescent="0.3">
      <c r="A17" t="s">
        <v>172</v>
      </c>
    </row>
    <row r="18" spans="1:2" x14ac:dyDescent="0.3">
      <c r="A18" t="s">
        <v>173</v>
      </c>
    </row>
    <row r="19" spans="1:2" x14ac:dyDescent="0.3">
      <c r="A19" t="s">
        <v>26</v>
      </c>
      <c r="B19">
        <v>0</v>
      </c>
    </row>
    <row r="20" spans="1:2" x14ac:dyDescent="0.3">
      <c r="A20" t="s">
        <v>151</v>
      </c>
      <c r="B20">
        <v>0</v>
      </c>
    </row>
    <row r="21" spans="1:2" x14ac:dyDescent="0.3">
      <c r="A21" t="s">
        <v>161</v>
      </c>
      <c r="B21">
        <v>1500</v>
      </c>
    </row>
    <row r="22" spans="1:2" x14ac:dyDescent="0.3">
      <c r="A22" t="s">
        <v>174</v>
      </c>
      <c r="B22">
        <f>SUM(B19:B21)</f>
        <v>1500</v>
      </c>
    </row>
    <row r="24" spans="1:2" x14ac:dyDescent="0.3">
      <c r="A24" t="s">
        <v>175</v>
      </c>
    </row>
    <row r="25" spans="1:2" x14ac:dyDescent="0.3">
      <c r="A25" t="s">
        <v>164</v>
      </c>
      <c r="B25">
        <v>22000</v>
      </c>
    </row>
    <row r="26" spans="1:2" x14ac:dyDescent="0.3">
      <c r="A26" t="s">
        <v>124</v>
      </c>
      <c r="B26">
        <v>21037.5</v>
      </c>
    </row>
    <row r="27" spans="1:2" x14ac:dyDescent="0.3">
      <c r="A27" t="s">
        <v>176</v>
      </c>
      <c r="B27">
        <v>21037.5</v>
      </c>
    </row>
    <row r="28" spans="1:2" x14ac:dyDescent="0.3">
      <c r="A28" t="s">
        <v>177</v>
      </c>
      <c r="B28">
        <v>43037.5</v>
      </c>
    </row>
    <row r="30" spans="1:2" x14ac:dyDescent="0.3">
      <c r="A30" t="s">
        <v>178</v>
      </c>
      <c r="B30">
        <v>45916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4"/>
  <sheetViews>
    <sheetView zoomScale="93" zoomScaleNormal="93" workbookViewId="0">
      <selection sqref="A1:N24"/>
    </sheetView>
  </sheetViews>
  <sheetFormatPr defaultColWidth="11.19921875" defaultRowHeight="15.6" x14ac:dyDescent="0.3"/>
  <cols>
    <col min="1" max="1" width="23.09765625" customWidth="1"/>
    <col min="14" max="14" width="12" bestFit="1" customWidth="1"/>
  </cols>
  <sheetData>
    <row r="1" spans="1:14" x14ac:dyDescent="0.3">
      <c r="A1" s="7" t="s">
        <v>2</v>
      </c>
      <c r="B1" s="7"/>
      <c r="C1" s="7"/>
      <c r="D1" s="7"/>
      <c r="E1" s="7"/>
      <c r="F1" s="7"/>
      <c r="G1" s="7"/>
      <c r="H1" s="7"/>
      <c r="I1" s="7"/>
      <c r="J1" s="7"/>
      <c r="K1" s="7"/>
      <c r="L1" s="7"/>
      <c r="M1" s="7"/>
      <c r="N1" s="7"/>
    </row>
    <row r="2" spans="1:14" x14ac:dyDescent="0.3">
      <c r="A2" s="7"/>
      <c r="B2" s="7" t="s">
        <v>9</v>
      </c>
      <c r="C2" s="7" t="s">
        <v>10</v>
      </c>
      <c r="D2" s="7" t="s">
        <v>11</v>
      </c>
      <c r="E2" s="7" t="s">
        <v>12</v>
      </c>
      <c r="F2" s="7" t="s">
        <v>13</v>
      </c>
      <c r="G2" s="7" t="s">
        <v>14</v>
      </c>
      <c r="H2" s="7" t="s">
        <v>15</v>
      </c>
      <c r="I2" s="7" t="s">
        <v>16</v>
      </c>
      <c r="J2" s="7" t="s">
        <v>17</v>
      </c>
      <c r="K2" s="7" t="s">
        <v>18</v>
      </c>
      <c r="L2" s="7" t="s">
        <v>19</v>
      </c>
      <c r="M2" s="7" t="s">
        <v>20</v>
      </c>
      <c r="N2" s="7" t="s">
        <v>21</v>
      </c>
    </row>
    <row r="3" spans="1:14" x14ac:dyDescent="0.3">
      <c r="A3" s="8" t="s">
        <v>8</v>
      </c>
      <c r="B3" s="7"/>
      <c r="C3" s="7"/>
      <c r="D3" s="7"/>
      <c r="E3" s="7"/>
      <c r="F3" s="7"/>
      <c r="G3" s="7"/>
      <c r="H3" s="7"/>
      <c r="I3" s="7"/>
      <c r="J3" s="7"/>
      <c r="K3" s="7"/>
      <c r="L3" s="7"/>
      <c r="M3" s="7"/>
      <c r="N3" s="7"/>
    </row>
    <row r="4" spans="1:14" x14ac:dyDescent="0.3">
      <c r="A4" s="7" t="s">
        <v>98</v>
      </c>
      <c r="B4" s="28">
        <v>5000</v>
      </c>
      <c r="C4" s="28">
        <v>5250</v>
      </c>
      <c r="D4" s="28">
        <v>5400</v>
      </c>
      <c r="E4" s="28">
        <v>5600</v>
      </c>
      <c r="F4" s="28">
        <v>5800</v>
      </c>
      <c r="G4" s="28">
        <v>6000</v>
      </c>
      <c r="H4" s="28">
        <v>6300</v>
      </c>
      <c r="I4" s="28">
        <v>6500</v>
      </c>
      <c r="J4" s="28">
        <v>6700</v>
      </c>
      <c r="K4" s="28">
        <v>7000</v>
      </c>
      <c r="L4" s="28">
        <v>7200</v>
      </c>
      <c r="M4" s="28">
        <v>7500</v>
      </c>
      <c r="N4" s="28">
        <f>SUM(B4:M4)</f>
        <v>74250</v>
      </c>
    </row>
    <row r="5" spans="1:14" x14ac:dyDescent="0.3">
      <c r="A5" s="7" t="s">
        <v>96</v>
      </c>
      <c r="B5" s="28">
        <v>5000</v>
      </c>
      <c r="C5" s="28">
        <v>5250</v>
      </c>
      <c r="D5" s="28">
        <v>5400</v>
      </c>
      <c r="E5" s="28">
        <v>5600</v>
      </c>
      <c r="F5" s="28">
        <v>5800</v>
      </c>
      <c r="G5" s="28">
        <v>6000</v>
      </c>
      <c r="H5" s="28">
        <v>6200</v>
      </c>
      <c r="I5" s="28">
        <v>6400</v>
      </c>
      <c r="J5" s="28">
        <v>6600</v>
      </c>
      <c r="K5" s="28">
        <v>6800</v>
      </c>
      <c r="L5" s="28">
        <v>7100</v>
      </c>
      <c r="M5" s="28">
        <v>7400</v>
      </c>
      <c r="N5" s="28">
        <f>SUM(B5:M5)</f>
        <v>73550</v>
      </c>
    </row>
    <row r="6" spans="1:14" x14ac:dyDescent="0.3">
      <c r="A6" s="7"/>
      <c r="B6" s="7"/>
      <c r="C6" s="7"/>
      <c r="D6" s="7"/>
      <c r="E6" s="7"/>
      <c r="F6" s="7"/>
      <c r="G6" s="7"/>
      <c r="H6" s="7"/>
      <c r="I6" s="7"/>
      <c r="J6" s="7"/>
      <c r="K6" s="7"/>
      <c r="L6" s="7"/>
      <c r="M6" s="7"/>
      <c r="N6" s="7"/>
    </row>
    <row r="7" spans="1:14" x14ac:dyDescent="0.3">
      <c r="A7" s="8" t="s">
        <v>106</v>
      </c>
      <c r="B7" s="28">
        <f>SUM(B4:B5)</f>
        <v>10000</v>
      </c>
      <c r="C7" s="28">
        <f>SUM(C4:C5)</f>
        <v>10500</v>
      </c>
      <c r="D7" s="28">
        <f>SUM(D4:D6)</f>
        <v>10800</v>
      </c>
      <c r="E7" s="28">
        <f>SUM(E4:E5)</f>
        <v>11200</v>
      </c>
      <c r="F7" s="28">
        <f>SUM(F4:F5)</f>
        <v>11600</v>
      </c>
      <c r="G7" s="28">
        <f>SUM(G4:G5)</f>
        <v>12000</v>
      </c>
      <c r="H7" s="28">
        <f>SUM(H4:H5)</f>
        <v>12500</v>
      </c>
      <c r="I7" s="28">
        <f>SUM(I4:I6)</f>
        <v>12900</v>
      </c>
      <c r="J7" s="28">
        <f>SUM(J4:J6)</f>
        <v>13300</v>
      </c>
      <c r="K7" s="28">
        <f>SUM(K4:K5)</f>
        <v>13800</v>
      </c>
      <c r="L7" s="28">
        <f>SUM(L4:L5)</f>
        <v>14300</v>
      </c>
      <c r="M7" s="28">
        <f>SUM(M4:M6)</f>
        <v>14900</v>
      </c>
      <c r="N7" s="28">
        <f>SUM(B7:M7)</f>
        <v>147800</v>
      </c>
    </row>
    <row r="8" spans="1:14" x14ac:dyDescent="0.3">
      <c r="A8" s="8" t="s">
        <v>47</v>
      </c>
      <c r="B8" s="28">
        <v>3800</v>
      </c>
      <c r="C8" s="28">
        <v>3885</v>
      </c>
      <c r="D8" s="28">
        <v>4212</v>
      </c>
      <c r="E8" s="28">
        <v>4032</v>
      </c>
      <c r="F8" s="28">
        <v>4640</v>
      </c>
      <c r="G8" s="28">
        <v>4920</v>
      </c>
      <c r="H8" s="28">
        <v>4375</v>
      </c>
      <c r="I8" s="28">
        <v>4773</v>
      </c>
      <c r="J8" s="28">
        <v>5054</v>
      </c>
      <c r="K8" s="28">
        <v>4968</v>
      </c>
      <c r="L8" s="28">
        <v>5577</v>
      </c>
      <c r="M8" s="28">
        <v>5960</v>
      </c>
      <c r="N8" s="28">
        <f>SUM(B8:M8)</f>
        <v>56196</v>
      </c>
    </row>
    <row r="9" spans="1:14" x14ac:dyDescent="0.3">
      <c r="A9" s="7"/>
      <c r="B9" s="7"/>
      <c r="C9" s="7"/>
      <c r="D9" s="7"/>
      <c r="E9" s="7"/>
      <c r="F9" s="7"/>
      <c r="G9" s="7"/>
      <c r="H9" s="7"/>
      <c r="I9" s="7"/>
      <c r="J9" s="7"/>
      <c r="K9" s="7"/>
      <c r="L9" s="7"/>
      <c r="M9" s="7"/>
      <c r="N9" s="7"/>
    </row>
    <row r="10" spans="1:14" x14ac:dyDescent="0.3">
      <c r="A10" s="8" t="s">
        <v>53</v>
      </c>
      <c r="B10" s="28">
        <f t="shared" ref="B10:N10" si="0">B7-B8</f>
        <v>6200</v>
      </c>
      <c r="C10" s="28">
        <f t="shared" si="0"/>
        <v>6615</v>
      </c>
      <c r="D10" s="28">
        <f t="shared" si="0"/>
        <v>6588</v>
      </c>
      <c r="E10" s="28">
        <f t="shared" si="0"/>
        <v>7168</v>
      </c>
      <c r="F10" s="28">
        <f t="shared" si="0"/>
        <v>6960</v>
      </c>
      <c r="G10" s="28">
        <f t="shared" si="0"/>
        <v>7080</v>
      </c>
      <c r="H10" s="28">
        <f t="shared" si="0"/>
        <v>8125</v>
      </c>
      <c r="I10" s="28">
        <f t="shared" si="0"/>
        <v>8127</v>
      </c>
      <c r="J10" s="28">
        <f t="shared" si="0"/>
        <v>8246</v>
      </c>
      <c r="K10" s="28">
        <f t="shared" si="0"/>
        <v>8832</v>
      </c>
      <c r="L10" s="28">
        <f t="shared" si="0"/>
        <v>8723</v>
      </c>
      <c r="M10" s="28">
        <f t="shared" si="0"/>
        <v>8940</v>
      </c>
      <c r="N10" s="28">
        <f t="shared" si="0"/>
        <v>91604</v>
      </c>
    </row>
    <row r="11" spans="1:14" x14ac:dyDescent="0.3">
      <c r="A11" s="7"/>
      <c r="B11" s="7"/>
      <c r="C11" s="7"/>
      <c r="D11" s="7"/>
      <c r="E11" s="7"/>
      <c r="F11" s="7"/>
      <c r="G11" s="7"/>
      <c r="H11" s="7"/>
      <c r="I11" s="7"/>
      <c r="J11" s="7"/>
      <c r="K11" s="7"/>
      <c r="L11" s="7"/>
      <c r="M11" s="7"/>
      <c r="N11" s="7"/>
    </row>
    <row r="12" spans="1:14" x14ac:dyDescent="0.3">
      <c r="A12" s="8" t="s">
        <v>52</v>
      </c>
      <c r="B12" s="7"/>
      <c r="C12" s="7"/>
      <c r="D12" s="7"/>
      <c r="E12" s="7"/>
      <c r="F12" s="7"/>
      <c r="G12" s="7"/>
      <c r="H12" s="7"/>
      <c r="I12" s="7"/>
      <c r="J12" s="7"/>
      <c r="K12" s="7"/>
      <c r="L12" s="7"/>
      <c r="M12" s="7"/>
      <c r="N12" s="7"/>
    </row>
    <row r="13" spans="1:14" x14ac:dyDescent="0.3">
      <c r="A13" s="7" t="s">
        <v>100</v>
      </c>
      <c r="B13" s="28">
        <v>1200</v>
      </c>
      <c r="C13" s="28">
        <v>1200</v>
      </c>
      <c r="D13" s="28">
        <v>1250</v>
      </c>
      <c r="E13" s="28">
        <v>1250</v>
      </c>
      <c r="F13" s="28">
        <v>1300</v>
      </c>
      <c r="G13" s="28">
        <v>1350</v>
      </c>
      <c r="H13" s="28">
        <v>1400</v>
      </c>
      <c r="I13" s="28">
        <v>1400</v>
      </c>
      <c r="J13" s="28">
        <v>1450</v>
      </c>
      <c r="K13" s="28">
        <v>1500</v>
      </c>
      <c r="L13" s="28">
        <v>1550</v>
      </c>
      <c r="M13" s="28">
        <v>1600</v>
      </c>
      <c r="N13" s="28">
        <f>SUM(B13:M13)</f>
        <v>16450</v>
      </c>
    </row>
    <row r="14" spans="1:14" x14ac:dyDescent="0.3">
      <c r="A14" s="7" t="s">
        <v>107</v>
      </c>
      <c r="B14" s="28">
        <v>200</v>
      </c>
      <c r="C14" s="28">
        <v>180</v>
      </c>
      <c r="D14" s="28">
        <v>220</v>
      </c>
      <c r="E14" s="28">
        <v>200</v>
      </c>
      <c r="F14" s="28">
        <v>190</v>
      </c>
      <c r="G14" s="28">
        <v>210</v>
      </c>
      <c r="H14" s="28">
        <v>230</v>
      </c>
      <c r="I14" s="28">
        <v>200</v>
      </c>
      <c r="J14" s="28">
        <v>190</v>
      </c>
      <c r="K14" s="28">
        <v>220</v>
      </c>
      <c r="L14" s="28">
        <v>210</v>
      </c>
      <c r="M14" s="28">
        <v>250</v>
      </c>
      <c r="N14" s="28">
        <f>SUM(B14:M14)</f>
        <v>2500</v>
      </c>
    </row>
    <row r="15" spans="1:14" x14ac:dyDescent="0.3">
      <c r="A15" s="7" t="s">
        <v>35</v>
      </c>
      <c r="B15" s="28">
        <v>400</v>
      </c>
      <c r="C15" s="28">
        <v>450</v>
      </c>
      <c r="D15" s="28">
        <v>420</v>
      </c>
      <c r="E15" s="29">
        <v>400</v>
      </c>
      <c r="F15" s="28">
        <v>500</v>
      </c>
      <c r="G15" s="28">
        <v>480</v>
      </c>
      <c r="H15" s="28">
        <v>520</v>
      </c>
      <c r="I15" s="28">
        <v>530</v>
      </c>
      <c r="J15" s="28">
        <v>500</v>
      </c>
      <c r="K15" s="28">
        <v>550</v>
      </c>
      <c r="L15" s="28">
        <v>600</v>
      </c>
      <c r="M15" s="28">
        <v>650</v>
      </c>
      <c r="N15" s="28">
        <f>SUM(B15:M15)</f>
        <v>6000</v>
      </c>
    </row>
    <row r="16" spans="1:14" x14ac:dyDescent="0.3">
      <c r="A16" s="7" t="s">
        <v>101</v>
      </c>
      <c r="B16" s="28">
        <v>300</v>
      </c>
      <c r="C16" s="28">
        <v>320</v>
      </c>
      <c r="D16" s="28">
        <v>310</v>
      </c>
      <c r="E16" s="28">
        <v>330</v>
      </c>
      <c r="F16" s="28">
        <v>350</v>
      </c>
      <c r="G16" s="28">
        <v>370</v>
      </c>
      <c r="H16" s="28">
        <v>360</v>
      </c>
      <c r="I16" s="28">
        <v>380</v>
      </c>
      <c r="J16" s="28">
        <v>390</v>
      </c>
      <c r="K16" s="28">
        <v>410</v>
      </c>
      <c r="L16" s="28">
        <v>420</v>
      </c>
      <c r="M16" s="28">
        <v>430</v>
      </c>
      <c r="N16" s="28">
        <f>SUM(B16:M16)</f>
        <v>4370</v>
      </c>
    </row>
    <row r="17" spans="1:14" x14ac:dyDescent="0.3">
      <c r="A17" s="7" t="s">
        <v>37</v>
      </c>
      <c r="B17" s="7">
        <v>0</v>
      </c>
      <c r="C17" s="7">
        <v>0</v>
      </c>
      <c r="D17" s="7">
        <v>0</v>
      </c>
      <c r="E17" s="7">
        <v>0</v>
      </c>
      <c r="F17" s="7">
        <v>0</v>
      </c>
      <c r="G17" s="7">
        <v>0</v>
      </c>
      <c r="H17" s="7">
        <v>0</v>
      </c>
      <c r="I17" s="7">
        <v>0</v>
      </c>
      <c r="J17" s="7">
        <v>0</v>
      </c>
      <c r="K17" s="7">
        <v>0</v>
      </c>
      <c r="L17" s="7">
        <v>0</v>
      </c>
      <c r="M17" s="7">
        <v>0</v>
      </c>
      <c r="N17" s="7">
        <v>0</v>
      </c>
    </row>
    <row r="18" spans="1:14" x14ac:dyDescent="0.3">
      <c r="A18" s="7"/>
      <c r="B18" s="7"/>
      <c r="C18" s="7"/>
      <c r="D18" s="7"/>
      <c r="E18" s="7"/>
      <c r="F18" s="7"/>
      <c r="G18" s="7"/>
      <c r="H18" s="7"/>
      <c r="I18" s="7"/>
      <c r="J18" s="7"/>
      <c r="K18" s="7"/>
      <c r="L18" s="7"/>
      <c r="M18" s="7"/>
      <c r="N18" s="7"/>
    </row>
    <row r="19" spans="1:14" x14ac:dyDescent="0.3">
      <c r="A19" s="7"/>
      <c r="B19" s="9"/>
      <c r="C19" s="7"/>
      <c r="D19" s="7"/>
      <c r="E19" s="7"/>
      <c r="F19" s="7"/>
      <c r="G19" s="7"/>
      <c r="H19" s="7"/>
      <c r="I19" s="7"/>
      <c r="J19" s="7"/>
      <c r="K19" s="7"/>
      <c r="L19" s="7"/>
      <c r="M19" s="7"/>
      <c r="N19" s="7"/>
    </row>
    <row r="20" spans="1:14" x14ac:dyDescent="0.3">
      <c r="A20" s="7" t="s">
        <v>108</v>
      </c>
      <c r="B20" s="28">
        <f>SUM(B13:B16)</f>
        <v>2100</v>
      </c>
      <c r="C20" s="28">
        <f>SUM(C13:C17)</f>
        <v>2150</v>
      </c>
      <c r="D20" s="28">
        <f>SUM(D13:D17)</f>
        <v>2200</v>
      </c>
      <c r="E20" s="28">
        <f>SUM(E13:E16)</f>
        <v>2180</v>
      </c>
      <c r="F20" s="28">
        <f>SUM(F13:F17)</f>
        <v>2340</v>
      </c>
      <c r="G20" s="28">
        <f>SUM(G13:G17)</f>
        <v>2410</v>
      </c>
      <c r="H20" s="28">
        <f>SUM(H13:H17)</f>
        <v>2510</v>
      </c>
      <c r="I20" s="28">
        <f>SUM(I13:I17)</f>
        <v>2510</v>
      </c>
      <c r="J20" s="28">
        <f>SUM(J13:J16)</f>
        <v>2530</v>
      </c>
      <c r="K20" s="28">
        <f>SUM(K13:K17)</f>
        <v>2680</v>
      </c>
      <c r="L20" s="28">
        <f>SUM(L13:L16)</f>
        <v>2780</v>
      </c>
      <c r="M20" s="28">
        <f>SUM(M13:M16)</f>
        <v>2930</v>
      </c>
      <c r="N20" s="28">
        <f>SUM(N13:N17)</f>
        <v>29320</v>
      </c>
    </row>
    <row r="21" spans="1:14" x14ac:dyDescent="0.3">
      <c r="A21" s="8"/>
      <c r="B21" s="7"/>
      <c r="C21" s="7"/>
      <c r="D21" s="7"/>
      <c r="E21" s="7"/>
      <c r="F21" s="7"/>
      <c r="G21" s="7"/>
      <c r="H21" s="7"/>
      <c r="I21" s="7"/>
      <c r="J21" s="7"/>
      <c r="K21" s="7"/>
      <c r="L21" s="7"/>
      <c r="M21" s="7"/>
      <c r="N21" s="7"/>
    </row>
    <row r="22" spans="1:14" x14ac:dyDescent="0.3">
      <c r="A22" s="7" t="s">
        <v>109</v>
      </c>
      <c r="B22" s="28">
        <f t="shared" ref="B22:N22" si="1">B10-B20</f>
        <v>4100</v>
      </c>
      <c r="C22" s="28">
        <f t="shared" si="1"/>
        <v>4465</v>
      </c>
      <c r="D22" s="28">
        <f t="shared" si="1"/>
        <v>4388</v>
      </c>
      <c r="E22" s="28">
        <f t="shared" si="1"/>
        <v>4988</v>
      </c>
      <c r="F22" s="28">
        <f t="shared" si="1"/>
        <v>4620</v>
      </c>
      <c r="G22" s="28">
        <f t="shared" si="1"/>
        <v>4670</v>
      </c>
      <c r="H22" s="28">
        <f t="shared" si="1"/>
        <v>5615</v>
      </c>
      <c r="I22" s="28">
        <f t="shared" si="1"/>
        <v>5617</v>
      </c>
      <c r="J22" s="28">
        <f t="shared" si="1"/>
        <v>5716</v>
      </c>
      <c r="K22" s="28">
        <f t="shared" si="1"/>
        <v>6152</v>
      </c>
      <c r="L22" s="28">
        <f t="shared" si="1"/>
        <v>5943</v>
      </c>
      <c r="M22" s="28">
        <f t="shared" si="1"/>
        <v>6010</v>
      </c>
      <c r="N22" s="28">
        <f t="shared" si="1"/>
        <v>62284</v>
      </c>
    </row>
    <row r="23" spans="1:14" x14ac:dyDescent="0.3">
      <c r="A23" s="7" t="s">
        <v>110</v>
      </c>
      <c r="B23" s="28">
        <f t="shared" ref="B23:N23" si="2">B22*15%</f>
        <v>615</v>
      </c>
      <c r="C23" s="30">
        <f t="shared" si="2"/>
        <v>669.75</v>
      </c>
      <c r="D23" s="30">
        <f t="shared" si="2"/>
        <v>658.19999999999993</v>
      </c>
      <c r="E23" s="30">
        <f t="shared" si="2"/>
        <v>748.19999999999993</v>
      </c>
      <c r="F23" s="28">
        <f t="shared" si="2"/>
        <v>693</v>
      </c>
      <c r="G23" s="30">
        <f t="shared" si="2"/>
        <v>700.5</v>
      </c>
      <c r="H23" s="30">
        <f t="shared" si="2"/>
        <v>842.25</v>
      </c>
      <c r="I23" s="30">
        <f t="shared" si="2"/>
        <v>842.55</v>
      </c>
      <c r="J23" s="30">
        <f t="shared" si="2"/>
        <v>857.4</v>
      </c>
      <c r="K23" s="30">
        <f t="shared" si="2"/>
        <v>922.8</v>
      </c>
      <c r="L23" s="30">
        <f t="shared" si="2"/>
        <v>891.44999999999993</v>
      </c>
      <c r="M23" s="30">
        <f t="shared" si="2"/>
        <v>901.5</v>
      </c>
      <c r="N23" s="30">
        <f t="shared" si="2"/>
        <v>9342.6</v>
      </c>
    </row>
    <row r="24" spans="1:14" x14ac:dyDescent="0.3">
      <c r="A24" s="8" t="s">
        <v>105</v>
      </c>
      <c r="B24" s="26">
        <f t="shared" ref="B24:H24" si="3">B22-B23</f>
        <v>3485</v>
      </c>
      <c r="C24" s="27">
        <f t="shared" si="3"/>
        <v>3795.25</v>
      </c>
      <c r="D24" s="27">
        <f t="shared" si="3"/>
        <v>3729.8</v>
      </c>
      <c r="E24" s="27">
        <f t="shared" si="3"/>
        <v>4239.8</v>
      </c>
      <c r="F24" s="26">
        <f t="shared" si="3"/>
        <v>3927</v>
      </c>
      <c r="G24" s="27">
        <f t="shared" si="3"/>
        <v>3969.5</v>
      </c>
      <c r="H24" s="27">
        <f t="shared" si="3"/>
        <v>4772.75</v>
      </c>
      <c r="I24" s="27">
        <f>I22--I23</f>
        <v>6459.55</v>
      </c>
      <c r="J24" s="27">
        <f>J22-J23</f>
        <v>4858.6000000000004</v>
      </c>
      <c r="K24" s="27">
        <f>K22-K23</f>
        <v>5229.2</v>
      </c>
      <c r="L24" s="27">
        <f>L22-L23</f>
        <v>5051.55</v>
      </c>
      <c r="M24" s="27">
        <f>M22-M23</f>
        <v>5108.5</v>
      </c>
      <c r="N24" s="27" t="b" cm="1">
        <f t="array" aca="1" ref="N24" ca="1">A1:N24=N22-N23</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2"/>
  <sheetViews>
    <sheetView topLeftCell="A7" workbookViewId="0">
      <selection activeCell="G3" sqref="G3"/>
    </sheetView>
  </sheetViews>
  <sheetFormatPr defaultColWidth="11.19921875" defaultRowHeight="15.6" x14ac:dyDescent="0.3"/>
  <cols>
    <col min="1" max="1" width="16.59765625" customWidth="1"/>
  </cols>
  <sheetData>
    <row r="1" spans="1:15" x14ac:dyDescent="0.3">
      <c r="A1" t="s">
        <v>4</v>
      </c>
      <c r="B1" t="s">
        <v>9</v>
      </c>
      <c r="C1" t="s">
        <v>126</v>
      </c>
      <c r="D1" t="s">
        <v>11</v>
      </c>
      <c r="E1" t="s">
        <v>129</v>
      </c>
      <c r="F1" t="s">
        <v>130</v>
      </c>
      <c r="G1" t="s">
        <v>131</v>
      </c>
      <c r="H1" t="s">
        <v>132</v>
      </c>
      <c r="I1" t="s">
        <v>133</v>
      </c>
      <c r="J1" t="s">
        <v>17</v>
      </c>
      <c r="K1" t="s">
        <v>134</v>
      </c>
      <c r="L1" t="s">
        <v>19</v>
      </c>
      <c r="M1" t="s">
        <v>20</v>
      </c>
      <c r="N1" t="s">
        <v>21</v>
      </c>
    </row>
    <row r="2" spans="1:15" s="35" customFormat="1" ht="46.8" x14ac:dyDescent="0.3">
      <c r="A2" s="36" t="s">
        <v>135</v>
      </c>
      <c r="B2" s="34">
        <v>5000</v>
      </c>
      <c r="C2" s="34">
        <v>6385</v>
      </c>
      <c r="D2" s="34">
        <v>10180.25</v>
      </c>
      <c r="E2" s="35">
        <v>13910.05</v>
      </c>
      <c r="F2" s="31">
        <v>18150.849999999999</v>
      </c>
      <c r="G2" s="31">
        <v>22077.85</v>
      </c>
      <c r="H2" s="31">
        <v>26717.35</v>
      </c>
      <c r="I2" s="31">
        <v>31490.1</v>
      </c>
      <c r="J2" s="31">
        <v>36264.550000000003</v>
      </c>
      <c r="K2" s="31">
        <v>41123.15</v>
      </c>
      <c r="L2" s="31">
        <v>46352.35</v>
      </c>
      <c r="M2" s="31">
        <v>51403.9</v>
      </c>
      <c r="N2" s="37" t="s">
        <v>146</v>
      </c>
    </row>
    <row r="4" spans="1:15" x14ac:dyDescent="0.3">
      <c r="A4" s="32" t="s">
        <v>136</v>
      </c>
    </row>
    <row r="6" spans="1:15" s="33" customFormat="1" ht="31.2" x14ac:dyDescent="0.3">
      <c r="A6" s="34" t="s">
        <v>137</v>
      </c>
      <c r="B6" s="34">
        <v>10000</v>
      </c>
      <c r="C6" s="34">
        <v>10500</v>
      </c>
      <c r="D6" s="34">
        <v>10800</v>
      </c>
      <c r="E6" s="34">
        <v>11200</v>
      </c>
      <c r="F6" s="34">
        <v>11600</v>
      </c>
      <c r="G6" s="34">
        <v>12000</v>
      </c>
      <c r="H6" s="34">
        <v>12500</v>
      </c>
      <c r="I6" s="34">
        <v>12900</v>
      </c>
      <c r="J6" s="34">
        <v>13300</v>
      </c>
      <c r="K6" s="34">
        <v>13800</v>
      </c>
      <c r="L6" s="34">
        <v>14300</v>
      </c>
      <c r="M6" s="34">
        <v>14900</v>
      </c>
      <c r="N6" s="34">
        <v>147800</v>
      </c>
    </row>
    <row r="8" spans="1:15" s="33" customFormat="1" ht="31.2" x14ac:dyDescent="0.3">
      <c r="A8" s="36" t="s">
        <v>138</v>
      </c>
      <c r="B8" s="34">
        <f t="shared" ref="B8:M8" si="0">SUM(B2:B6)</f>
        <v>15000</v>
      </c>
      <c r="C8" s="34">
        <f t="shared" si="0"/>
        <v>16885</v>
      </c>
      <c r="D8" s="34">
        <f t="shared" si="0"/>
        <v>20980.25</v>
      </c>
      <c r="E8" s="34">
        <f t="shared" si="0"/>
        <v>25110.05</v>
      </c>
      <c r="F8" s="34">
        <f t="shared" si="0"/>
        <v>29750.85</v>
      </c>
      <c r="G8" s="34">
        <f t="shared" si="0"/>
        <v>34077.85</v>
      </c>
      <c r="H8" s="34">
        <f t="shared" si="0"/>
        <v>39217.35</v>
      </c>
      <c r="I8" s="34">
        <f t="shared" si="0"/>
        <v>44390.1</v>
      </c>
      <c r="J8" s="34">
        <f t="shared" si="0"/>
        <v>49564.55</v>
      </c>
      <c r="K8" s="34">
        <f t="shared" si="0"/>
        <v>54923.15</v>
      </c>
      <c r="L8" s="34">
        <f t="shared" si="0"/>
        <v>60652.35</v>
      </c>
      <c r="M8" s="34">
        <f t="shared" si="0"/>
        <v>66303.899999999994</v>
      </c>
      <c r="N8" s="38" t="s">
        <v>146</v>
      </c>
    </row>
    <row r="9" spans="1:15" x14ac:dyDescent="0.3">
      <c r="A9" s="32"/>
      <c r="B9" s="31"/>
      <c r="C9" s="31"/>
      <c r="D9" s="31"/>
      <c r="E9" s="31"/>
      <c r="F9" s="31"/>
      <c r="G9" s="31"/>
      <c r="H9" s="31"/>
      <c r="I9" s="31"/>
      <c r="J9" s="31"/>
      <c r="K9" s="31"/>
      <c r="L9" s="31"/>
      <c r="M9" s="31"/>
      <c r="N9" s="31"/>
    </row>
    <row r="10" spans="1:15" x14ac:dyDescent="0.3">
      <c r="A10" s="32" t="s">
        <v>140</v>
      </c>
      <c r="B10" s="31"/>
      <c r="C10" s="31"/>
      <c r="D10" s="31"/>
      <c r="E10" s="31"/>
      <c r="F10" s="31"/>
      <c r="G10" s="31"/>
      <c r="H10" s="31"/>
      <c r="I10" s="31"/>
      <c r="J10" s="31"/>
      <c r="K10" s="31"/>
      <c r="L10" s="31"/>
      <c r="M10" s="31"/>
      <c r="N10" s="31"/>
    </row>
    <row r="11" spans="1:15" s="33" customFormat="1" x14ac:dyDescent="0.3">
      <c r="A11" s="34" t="s">
        <v>47</v>
      </c>
      <c r="B11" s="34">
        <v>3800</v>
      </c>
      <c r="C11" s="34">
        <v>3885</v>
      </c>
      <c r="D11" s="34">
        <v>4212</v>
      </c>
      <c r="E11" s="34">
        <v>4032</v>
      </c>
      <c r="F11" s="34">
        <v>4640</v>
      </c>
      <c r="G11" s="34">
        <v>4920</v>
      </c>
      <c r="H11" s="34">
        <v>4375</v>
      </c>
      <c r="I11" s="34">
        <v>4773</v>
      </c>
      <c r="J11" s="34">
        <v>5054</v>
      </c>
      <c r="K11" s="34">
        <v>4968</v>
      </c>
      <c r="L11" s="34">
        <v>5577</v>
      </c>
      <c r="M11" s="34">
        <v>5960</v>
      </c>
      <c r="N11" s="34">
        <v>56196</v>
      </c>
    </row>
    <row r="12" spans="1:15" s="33" customFormat="1" x14ac:dyDescent="0.3">
      <c r="A12" s="34" t="s">
        <v>33</v>
      </c>
      <c r="B12" s="34">
        <v>1200</v>
      </c>
      <c r="C12" s="34">
        <v>1200</v>
      </c>
      <c r="D12" s="34">
        <v>1250</v>
      </c>
      <c r="E12" s="34">
        <v>1250</v>
      </c>
      <c r="F12" s="34">
        <v>1300</v>
      </c>
      <c r="G12" s="34">
        <v>1350</v>
      </c>
      <c r="H12" s="34">
        <v>1400</v>
      </c>
      <c r="I12" s="34">
        <v>1400</v>
      </c>
      <c r="J12" s="34">
        <v>1450</v>
      </c>
      <c r="K12" s="34">
        <v>1500</v>
      </c>
      <c r="L12" s="34">
        <v>1550</v>
      </c>
      <c r="M12" s="34">
        <v>1600</v>
      </c>
      <c r="N12" s="34">
        <v>16450</v>
      </c>
      <c r="O12" s="34"/>
    </row>
    <row r="13" spans="1:15" s="33" customFormat="1" x14ac:dyDescent="0.3">
      <c r="A13" s="34" t="s">
        <v>34</v>
      </c>
      <c r="B13" s="34">
        <v>200</v>
      </c>
      <c r="C13" s="34">
        <v>180</v>
      </c>
      <c r="D13" s="34">
        <v>220</v>
      </c>
      <c r="E13" s="34">
        <v>200</v>
      </c>
      <c r="F13" s="34">
        <v>190</v>
      </c>
      <c r="G13" s="34">
        <v>210</v>
      </c>
      <c r="H13" s="34">
        <v>230</v>
      </c>
      <c r="I13" s="34">
        <v>200</v>
      </c>
      <c r="J13" s="34">
        <v>190</v>
      </c>
      <c r="K13" s="34">
        <v>220</v>
      </c>
      <c r="L13" s="34">
        <v>210</v>
      </c>
      <c r="M13" s="34">
        <v>250</v>
      </c>
      <c r="N13" s="34">
        <v>2500</v>
      </c>
    </row>
    <row r="14" spans="1:15" s="33" customFormat="1" x14ac:dyDescent="0.3">
      <c r="A14" s="34" t="s">
        <v>141</v>
      </c>
      <c r="B14" s="34">
        <v>400</v>
      </c>
      <c r="C14" s="34">
        <v>450</v>
      </c>
      <c r="D14" s="34">
        <v>420</v>
      </c>
      <c r="E14" s="34">
        <v>400</v>
      </c>
      <c r="F14" s="34">
        <v>500</v>
      </c>
      <c r="G14" s="34">
        <v>480</v>
      </c>
      <c r="H14" s="34">
        <v>520</v>
      </c>
      <c r="I14" s="34">
        <v>530</v>
      </c>
      <c r="J14" s="34">
        <v>500</v>
      </c>
      <c r="K14" s="34">
        <v>550</v>
      </c>
      <c r="L14" s="34">
        <v>600</v>
      </c>
      <c r="M14" s="34">
        <v>650</v>
      </c>
      <c r="N14" s="34">
        <v>6000</v>
      </c>
    </row>
    <row r="15" spans="1:15" s="33" customFormat="1" x14ac:dyDescent="0.3">
      <c r="A15" s="34" t="s">
        <v>36</v>
      </c>
      <c r="B15" s="34">
        <v>300</v>
      </c>
      <c r="C15" s="34">
        <v>320</v>
      </c>
      <c r="D15" s="34">
        <v>310</v>
      </c>
      <c r="E15" s="34">
        <v>330</v>
      </c>
      <c r="F15" s="34">
        <v>350</v>
      </c>
      <c r="G15" s="34">
        <v>370</v>
      </c>
      <c r="H15" s="34">
        <v>360</v>
      </c>
      <c r="I15" s="34">
        <v>380</v>
      </c>
      <c r="J15" s="34">
        <v>390</v>
      </c>
      <c r="K15" s="34">
        <v>410</v>
      </c>
      <c r="L15" s="34">
        <v>420</v>
      </c>
      <c r="M15" s="34">
        <v>430</v>
      </c>
      <c r="N15" s="34">
        <v>4370</v>
      </c>
    </row>
    <row r="16" spans="1:15" s="33" customFormat="1" ht="31.2" x14ac:dyDescent="0.3">
      <c r="A16" s="34" t="s">
        <v>142</v>
      </c>
      <c r="B16" s="34">
        <v>615</v>
      </c>
      <c r="C16" s="34">
        <v>669.75</v>
      </c>
      <c r="D16" s="34">
        <v>658.2</v>
      </c>
      <c r="E16" s="34">
        <v>748.2</v>
      </c>
      <c r="F16" s="34">
        <v>693</v>
      </c>
      <c r="G16" s="34">
        <v>700.5</v>
      </c>
      <c r="H16" s="34">
        <v>842.25</v>
      </c>
      <c r="I16" s="34">
        <v>842.55</v>
      </c>
      <c r="J16" s="34">
        <v>857.4</v>
      </c>
      <c r="K16" s="34">
        <v>922.8</v>
      </c>
      <c r="L16" s="34">
        <v>891.45</v>
      </c>
      <c r="M16" s="34">
        <v>901.5</v>
      </c>
      <c r="N16" s="34">
        <v>9342.6</v>
      </c>
    </row>
    <row r="17" spans="1:14" x14ac:dyDescent="0.3">
      <c r="A17" s="31"/>
      <c r="B17" s="31"/>
      <c r="C17" s="31"/>
      <c r="D17" s="31"/>
      <c r="E17" s="31"/>
      <c r="F17" s="31"/>
      <c r="G17" s="31"/>
      <c r="H17" s="31"/>
      <c r="I17" s="31"/>
      <c r="J17" s="31"/>
      <c r="K17" s="31"/>
      <c r="L17" s="31"/>
      <c r="M17" s="31"/>
      <c r="N17" s="31"/>
    </row>
    <row r="18" spans="1:14" s="33" customFormat="1" ht="31.2" x14ac:dyDescent="0.3">
      <c r="A18" s="36" t="s">
        <v>143</v>
      </c>
      <c r="B18" s="34">
        <v>6515</v>
      </c>
      <c r="C18" s="34">
        <v>6614.75</v>
      </c>
      <c r="D18" s="34">
        <v>7070.2</v>
      </c>
      <c r="E18" s="34">
        <v>6950.2</v>
      </c>
      <c r="F18" s="34">
        <v>7673</v>
      </c>
      <c r="G18" s="34">
        <v>7730.5</v>
      </c>
      <c r="H18" s="34">
        <v>7727.25</v>
      </c>
      <c r="I18" s="34">
        <v>8125.55</v>
      </c>
      <c r="J18" s="34">
        <v>8221.4</v>
      </c>
      <c r="K18" s="34">
        <v>8570.7999999999993</v>
      </c>
      <c r="L18" s="34">
        <v>8750.4500000000007</v>
      </c>
      <c r="M18" s="34">
        <v>9391.5</v>
      </c>
      <c r="N18" s="34">
        <v>94758.6</v>
      </c>
    </row>
    <row r="19" spans="1:14" x14ac:dyDescent="0.3">
      <c r="A19" s="32"/>
      <c r="B19" s="31"/>
      <c r="C19" s="31"/>
      <c r="D19" s="31"/>
      <c r="E19" s="31"/>
      <c r="F19" s="31"/>
      <c r="G19" s="31"/>
      <c r="H19" s="31"/>
      <c r="I19" s="31"/>
      <c r="J19" s="31"/>
      <c r="K19" s="31"/>
      <c r="L19" s="31"/>
      <c r="M19" s="31"/>
      <c r="N19" s="31"/>
    </row>
    <row r="20" spans="1:14" s="33" customFormat="1" ht="31.2" x14ac:dyDescent="0.3">
      <c r="A20" s="36" t="s">
        <v>144</v>
      </c>
      <c r="B20" s="34">
        <f t="shared" ref="B20:N20" si="1">B6-B18</f>
        <v>3485</v>
      </c>
      <c r="C20" s="34">
        <f t="shared" si="1"/>
        <v>3885.25</v>
      </c>
      <c r="D20" s="34">
        <f t="shared" si="1"/>
        <v>3729.8</v>
      </c>
      <c r="E20" s="34">
        <f t="shared" si="1"/>
        <v>4249.8</v>
      </c>
      <c r="F20" s="34">
        <f t="shared" si="1"/>
        <v>3927</v>
      </c>
      <c r="G20" s="34">
        <f t="shared" si="1"/>
        <v>4269.5</v>
      </c>
      <c r="H20" s="34">
        <f t="shared" si="1"/>
        <v>4772.75</v>
      </c>
      <c r="I20" s="34">
        <f t="shared" si="1"/>
        <v>4774.45</v>
      </c>
      <c r="J20" s="34">
        <f t="shared" si="1"/>
        <v>5078.6000000000004</v>
      </c>
      <c r="K20" s="34">
        <f t="shared" si="1"/>
        <v>5229.2000000000007</v>
      </c>
      <c r="L20" s="34">
        <f t="shared" si="1"/>
        <v>5549.5499999999993</v>
      </c>
      <c r="M20" s="34">
        <f t="shared" si="1"/>
        <v>5508.5</v>
      </c>
      <c r="N20" s="34">
        <f t="shared" si="1"/>
        <v>53041.399999999994</v>
      </c>
    </row>
    <row r="21" spans="1:14" x14ac:dyDescent="0.3">
      <c r="A21" s="32"/>
      <c r="B21" s="31"/>
      <c r="C21" s="31"/>
      <c r="D21" s="31"/>
      <c r="E21" s="31"/>
      <c r="F21" s="31"/>
      <c r="G21" s="31"/>
      <c r="H21" s="31"/>
      <c r="I21" s="31"/>
      <c r="J21" s="31"/>
      <c r="K21" s="31"/>
      <c r="L21" s="31"/>
      <c r="M21" s="31"/>
      <c r="N21" s="31"/>
    </row>
    <row r="22" spans="1:14" s="33" customFormat="1" ht="31.2" x14ac:dyDescent="0.3">
      <c r="A22" s="36" t="s">
        <v>145</v>
      </c>
      <c r="B22" s="34">
        <v>6385</v>
      </c>
      <c r="C22" s="34">
        <v>10180.25</v>
      </c>
      <c r="D22" s="34">
        <v>13910.05</v>
      </c>
      <c r="E22" s="34">
        <v>18150.849999999999</v>
      </c>
      <c r="F22" s="34">
        <v>22077.85</v>
      </c>
      <c r="G22" s="34">
        <v>26717.35</v>
      </c>
      <c r="H22" s="34">
        <v>31490.1</v>
      </c>
      <c r="I22" s="34">
        <v>36264.550000000003</v>
      </c>
      <c r="J22" s="34">
        <v>41123.15</v>
      </c>
      <c r="K22" s="34">
        <v>46352.35</v>
      </c>
      <c r="L22" s="34">
        <v>51403.9</v>
      </c>
      <c r="M22" s="34">
        <v>56912.4</v>
      </c>
      <c r="N22" s="34" t="s">
        <v>139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30"/>
  <sheetViews>
    <sheetView tabSelected="1" workbookViewId="0">
      <selection activeCell="A30" sqref="A30"/>
    </sheetView>
  </sheetViews>
  <sheetFormatPr defaultColWidth="11.19921875" defaultRowHeight="15.6" x14ac:dyDescent="0.3"/>
  <cols>
    <col min="1" max="1" width="29.8984375" bestFit="1" customWidth="1"/>
  </cols>
  <sheetData>
    <row r="1" spans="1:2" x14ac:dyDescent="0.3">
      <c r="A1" t="s">
        <v>7</v>
      </c>
    </row>
    <row r="3" spans="1:2" x14ac:dyDescent="0.3">
      <c r="A3" t="s">
        <v>179</v>
      </c>
    </row>
    <row r="4" spans="1:2" x14ac:dyDescent="0.3">
      <c r="A4" t="s">
        <v>153</v>
      </c>
    </row>
    <row r="5" spans="1:2" x14ac:dyDescent="0.3">
      <c r="A5" t="s">
        <v>147</v>
      </c>
      <c r="B5">
        <v>51403.9</v>
      </c>
    </row>
    <row r="6" spans="1:2" x14ac:dyDescent="0.3">
      <c r="A6" t="s">
        <v>180</v>
      </c>
      <c r="B6">
        <v>0</v>
      </c>
    </row>
    <row r="7" spans="1:2" x14ac:dyDescent="0.3">
      <c r="A7" t="s">
        <v>155</v>
      </c>
      <c r="B7">
        <v>4500</v>
      </c>
    </row>
    <row r="8" spans="1:2" x14ac:dyDescent="0.3">
      <c r="A8" t="s">
        <v>181</v>
      </c>
      <c r="B8">
        <v>500</v>
      </c>
    </row>
    <row r="9" spans="1:2" x14ac:dyDescent="0.3">
      <c r="A9" t="s">
        <v>156</v>
      </c>
      <c r="B9">
        <f>SUM(B5:B8)</f>
        <v>56403.9</v>
      </c>
    </row>
    <row r="11" spans="1:2" x14ac:dyDescent="0.3">
      <c r="A11" s="2" t="s">
        <v>182</v>
      </c>
    </row>
    <row r="12" spans="1:2" x14ac:dyDescent="0.3">
      <c r="A12" t="s">
        <v>170</v>
      </c>
      <c r="B12">
        <v>8030</v>
      </c>
    </row>
    <row r="13" spans="1:2" x14ac:dyDescent="0.3">
      <c r="A13" t="s">
        <v>171</v>
      </c>
      <c r="B13">
        <v>-2000</v>
      </c>
    </row>
    <row r="14" spans="1:2" x14ac:dyDescent="0.3">
      <c r="A14" t="s">
        <v>158</v>
      </c>
      <c r="B14">
        <f>SUM(B12:B13)</f>
        <v>6030</v>
      </c>
    </row>
    <row r="16" spans="1:2" x14ac:dyDescent="0.3">
      <c r="A16" t="s">
        <v>185</v>
      </c>
      <c r="B16">
        <f>SUM(B9,B14)</f>
        <v>62433.9</v>
      </c>
    </row>
    <row r="18" spans="1:2" x14ac:dyDescent="0.3">
      <c r="A18" t="s">
        <v>183</v>
      </c>
    </row>
    <row r="19" spans="1:2" x14ac:dyDescent="0.3">
      <c r="A19" t="s">
        <v>26</v>
      </c>
      <c r="B19">
        <v>0</v>
      </c>
    </row>
    <row r="20" spans="1:2" x14ac:dyDescent="0.3">
      <c r="A20" t="s">
        <v>151</v>
      </c>
      <c r="B20">
        <v>0</v>
      </c>
    </row>
    <row r="21" spans="1:2" x14ac:dyDescent="0.3">
      <c r="A21" t="s">
        <v>113</v>
      </c>
      <c r="B21">
        <v>1500</v>
      </c>
    </row>
    <row r="23" spans="1:2" x14ac:dyDescent="0.3">
      <c r="A23" t="s">
        <v>184</v>
      </c>
    </row>
    <row r="25" spans="1:2" x14ac:dyDescent="0.3">
      <c r="A25" t="s">
        <v>186</v>
      </c>
      <c r="B25">
        <v>22000</v>
      </c>
    </row>
    <row r="26" spans="1:2" x14ac:dyDescent="0.3">
      <c r="A26" t="s">
        <v>124</v>
      </c>
      <c r="B26">
        <v>42075</v>
      </c>
    </row>
    <row r="27" spans="1:2" x14ac:dyDescent="0.3">
      <c r="A27" t="s">
        <v>187</v>
      </c>
      <c r="B27">
        <v>52942.9</v>
      </c>
    </row>
    <row r="28" spans="1:2" x14ac:dyDescent="0.3">
      <c r="A28" t="s">
        <v>177</v>
      </c>
      <c r="B28">
        <v>58017.9</v>
      </c>
    </row>
    <row r="30" spans="1:2" x14ac:dyDescent="0.3">
      <c r="A30" s="2" t="s">
        <v>188</v>
      </c>
      <c r="B30">
        <v>62433.9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0632BD67CDA944994D1B7E78AAA5AF" ma:contentTypeVersion="4" ma:contentTypeDescription="Create a new document." ma:contentTypeScope="" ma:versionID="16884523f007b755ebba637cf9be92fe">
  <xsd:schema xmlns:xsd="http://www.w3.org/2001/XMLSchema" xmlns:xs="http://www.w3.org/2001/XMLSchema" xmlns:p="http://schemas.microsoft.com/office/2006/metadata/properties" xmlns:ns3="7f54986c-db31-46cf-bb57-c41ce3f41eab" targetNamespace="http://schemas.microsoft.com/office/2006/metadata/properties" ma:root="true" ma:fieldsID="c3951922fea02823e3e989eebf888841" ns3:_="">
    <xsd:import namespace="7f54986c-db31-46cf-bb57-c41ce3f41eab"/>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54986c-db31-46cf-bb57-c41ce3f41e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F1A7F4-5DBB-43A7-89DF-42CCADC23B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54986c-db31-46cf-bb57-c41ce3f41e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2350FD-A1F3-4404-8098-5861F49AD643}">
  <ds:schemaRef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purl.org/dc/elements/1.1/"/>
    <ds:schemaRef ds:uri="http://purl.org/dc/terms/"/>
    <ds:schemaRef ds:uri="http://schemas.openxmlformats.org/package/2006/metadata/core-properties"/>
    <ds:schemaRef ds:uri="7f54986c-db31-46cf-bb57-c41ce3f41eab"/>
  </ds:schemaRefs>
</ds:datastoreItem>
</file>

<file path=customXml/itemProps3.xml><?xml version="1.0" encoding="utf-8"?>
<ds:datastoreItem xmlns:ds="http://schemas.openxmlformats.org/officeDocument/2006/customXml" ds:itemID="{8BD54E6B-2C1F-461F-9E34-A17D29818E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Start Up Costs </vt:lpstr>
      <vt:lpstr>Income Statement Year 1 </vt:lpstr>
      <vt:lpstr>Cash Flow Year 1 </vt:lpstr>
      <vt:lpstr>Balance Sheet Year 1 </vt:lpstr>
      <vt:lpstr>Income Statement Year 2 </vt:lpstr>
      <vt:lpstr>Cash Flow Year 2</vt:lpstr>
      <vt:lpstr>Balance Sheet Year 2 </vt:lpstr>
      <vt:lpstr>Income Statement Year 3</vt:lpstr>
      <vt:lpstr>Cash Flow Year 3</vt:lpstr>
      <vt:lpstr>Balance Sheet Year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manjinder singh</cp:lastModifiedBy>
  <dcterms:created xsi:type="dcterms:W3CDTF">2022-03-19T15:50:25Z</dcterms:created>
  <dcterms:modified xsi:type="dcterms:W3CDTF">2025-03-21T03:19:44Z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0x010100A90632BD67CDA944994D1B7E78AAA5AF</vt:lpwstr>
  </property>
</Properties>
</file>